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.141\compartilhamento\Licitações 2023\PMA\Pregão PMA nº 017-2023 -  Troca de luminaria e manutenção\ANEXO I - TERMO DE REFERÊNCIA\"/>
    </mc:Choice>
  </mc:AlternateContent>
  <xr:revisionPtr revIDLastSave="0" documentId="13_ncr:1_{2D788505-825D-45C8-A688-652394002673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Anexo IB-Planilha Orçamentária" sheetId="7" r:id="rId1"/>
    <sheet name="ANEXO IC- Composições" sheetId="11" r:id="rId2"/>
    <sheet name="Anexo ID-Cronograma" sheetId="3" r:id="rId3"/>
    <sheet name="Anexo IE - Composição do BDI" sheetId="9" r:id="rId4"/>
    <sheet name="Anexo IF - Memorial de Calculo" sheetId="2" r:id="rId5"/>
  </sheets>
  <definedNames>
    <definedName name="_xlnm.Print_Area" localSheetId="0">'Anexo IB-Planilha Orçamentária'!$A$1:$H$36</definedName>
    <definedName name="_xlnm.Print_Area" localSheetId="1">'ANEXO IC- Composições'!$A$1:$G$71</definedName>
    <definedName name="_xlnm.Print_Area" localSheetId="4">'Anexo IF - Memorial de Calculo'!$A$1:$G$99</definedName>
    <definedName name="_xlnm.Database">#REF!</definedName>
    <definedName name="_xlnm.Print_Titles" localSheetId="1">'ANEXO IC- Composições'!$8:$9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1" l="1"/>
  <c r="I18" i="7"/>
  <c r="I20" i="7" s="1"/>
  <c r="E64" i="11" l="1"/>
  <c r="G64" i="11" s="1"/>
  <c r="E63" i="11"/>
  <c r="G63" i="11" s="1"/>
  <c r="G67" i="11" s="1"/>
  <c r="G66" i="11"/>
  <c r="G65" i="11"/>
  <c r="G52" i="11"/>
  <c r="G51" i="11"/>
  <c r="G50" i="11"/>
  <c r="G49" i="11"/>
  <c r="G48" i="11"/>
  <c r="G47" i="11"/>
  <c r="G46" i="11"/>
  <c r="G45" i="11"/>
  <c r="G44" i="11"/>
  <c r="G43" i="11"/>
  <c r="G37" i="11"/>
  <c r="G36" i="11"/>
  <c r="G35" i="11"/>
  <c r="G34" i="11"/>
  <c r="G33" i="11"/>
  <c r="G32" i="11"/>
  <c r="G31" i="11"/>
  <c r="G30" i="11"/>
  <c r="G29" i="11"/>
  <c r="G28" i="11"/>
  <c r="AA16" i="3"/>
  <c r="AA17" i="3"/>
  <c r="AA15" i="3"/>
  <c r="G58" i="11"/>
  <c r="G59" i="11"/>
  <c r="G57" i="11"/>
  <c r="G21" i="11"/>
  <c r="G20" i="11"/>
  <c r="G19" i="11"/>
  <c r="G18" i="11"/>
  <c r="G17" i="11"/>
  <c r="G16" i="11"/>
  <c r="G15" i="11"/>
  <c r="G14" i="11"/>
  <c r="G13" i="11"/>
  <c r="G12" i="11"/>
  <c r="F53" i="11" l="1"/>
  <c r="G53" i="11" s="1"/>
  <c r="F22" i="11"/>
  <c r="G22" i="11" s="1"/>
  <c r="F38" i="11"/>
  <c r="G38" i="11" s="1"/>
  <c r="E27" i="7"/>
  <c r="G54" i="11"/>
  <c r="E20" i="7" s="1"/>
  <c r="G39" i="11"/>
  <c r="E19" i="7" s="1"/>
  <c r="G60" i="11"/>
  <c r="E26" i="7" s="1"/>
  <c r="F19" i="9" l="1"/>
  <c r="F8" i="7" s="1"/>
  <c r="F25" i="7" l="1"/>
  <c r="H25" i="7" s="1"/>
  <c r="F20" i="7"/>
  <c r="H20" i="7" s="1"/>
  <c r="F27" i="7"/>
  <c r="H27" i="7" s="1"/>
  <c r="F24" i="7"/>
  <c r="H24" i="7" s="1"/>
  <c r="F19" i="7"/>
  <c r="H19" i="7" s="1"/>
  <c r="F26" i="7"/>
  <c r="H26" i="7" s="1"/>
  <c r="E18" i="7"/>
  <c r="F18" i="7" s="1"/>
  <c r="H18" i="7" s="1"/>
  <c r="F15" i="7"/>
  <c r="H15" i="7" s="1"/>
  <c r="H16" i="7" s="1"/>
  <c r="F23" i="7"/>
  <c r="H23" i="7" s="1"/>
  <c r="H28" i="7" l="1"/>
  <c r="H21" i="7"/>
  <c r="D15" i="3"/>
  <c r="H29" i="7" l="1"/>
  <c r="I29" i="7" s="1"/>
  <c r="J29" i="7" s="1"/>
  <c r="V16" i="3"/>
  <c r="L16" i="3"/>
  <c r="Z16" i="3"/>
  <c r="T16" i="3"/>
  <c r="N16" i="3"/>
  <c r="X16" i="3"/>
  <c r="R16" i="3"/>
  <c r="P16" i="3"/>
  <c r="D16" i="3"/>
  <c r="F16" i="3"/>
  <c r="H16" i="3"/>
  <c r="J16" i="3"/>
  <c r="T15" i="3"/>
  <c r="V15" i="3"/>
  <c r="N15" i="3"/>
  <c r="P15" i="3"/>
  <c r="X15" i="3"/>
  <c r="R15" i="3"/>
  <c r="P17" i="3"/>
  <c r="L17" i="3"/>
  <c r="N17" i="3"/>
  <c r="J17" i="3"/>
  <c r="H17" i="3"/>
  <c r="T17" i="3"/>
  <c r="F17" i="3"/>
  <c r="Z17" i="3"/>
  <c r="D17" i="3"/>
  <c r="V17" i="3"/>
  <c r="X17" i="3"/>
  <c r="R17" i="3"/>
  <c r="Z15" i="3"/>
  <c r="L15" i="3"/>
  <c r="J15" i="3"/>
  <c r="H15" i="3"/>
  <c r="F15" i="3"/>
  <c r="AB16" i="3" l="1"/>
  <c r="I18" i="3"/>
  <c r="K18" i="3"/>
  <c r="G18" i="3"/>
  <c r="W18" i="3"/>
  <c r="Y18" i="3"/>
  <c r="C18" i="3"/>
  <c r="AB17" i="3"/>
  <c r="E18" i="3"/>
  <c r="Q18" i="3"/>
  <c r="M18" i="3"/>
  <c r="AB15" i="3"/>
  <c r="U18" i="3"/>
  <c r="O18" i="3"/>
  <c r="S18" i="3"/>
  <c r="AA18" i="3" l="1"/>
</calcChain>
</file>

<file path=xl/sharedStrings.xml><?xml version="1.0" encoding="utf-8"?>
<sst xmlns="http://schemas.openxmlformats.org/spreadsheetml/2006/main" count="401" uniqueCount="161">
  <si>
    <t>ITEM</t>
  </si>
  <si>
    <t>1º MÊS</t>
  </si>
  <si>
    <t>TOTAL</t>
  </si>
  <si>
    <t>%</t>
  </si>
  <si>
    <t>VALOR</t>
  </si>
  <si>
    <t>CÓDIGO</t>
  </si>
  <si>
    <t>UN</t>
  </si>
  <si>
    <t xml:space="preserve">                    </t>
  </si>
  <si>
    <t>PREFEITURA MUNICIPAL DE APERIBÉ</t>
  </si>
  <si>
    <t>ESTADO DO RIO DE JANEIRO</t>
  </si>
  <si>
    <t>Serviço:  SERVIÇOS DE MANUTENÇÃO DE ILUMINAÇÃO PÚBLICA</t>
  </si>
  <si>
    <t>Local: LOGRADOUROS DO MUNICIPIO DE APERIBÉ/ RJ.</t>
  </si>
  <si>
    <t>DISCRIMINAÇÃO</t>
  </si>
  <si>
    <t>UNIT SEM BDI</t>
  </si>
  <si>
    <t>PREFEITURA MUNICIPAL DE OBRAS</t>
  </si>
  <si>
    <t xml:space="preserve">COMPOSIÇÃO   DO   B.D.I   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</si>
  <si>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</si>
  <si>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</si>
  <si>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</si>
  <si>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</si>
  <si>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</si>
  <si>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</si>
  <si>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</si>
  <si>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</si>
  <si>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</si>
  <si>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</si>
  <si>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</si>
  <si>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</si>
  <si>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</si>
  <si>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</si>
  <si>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</si>
  <si>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UNIT COM BDI</t>
  </si>
  <si>
    <t>101659</t>
  </si>
  <si>
    <t>LUMINÁRIA DE LED PARA ILUMINAÇÃO PÚBLICA, DE 181 W ATÉ 239 W - FORNECIMENTO E INSTALAÇÃO. AF_08/2020</t>
  </si>
  <si>
    <t>COMPOSIÇÕES</t>
  </si>
  <si>
    <t>DESCRIÇÃO</t>
  </si>
  <si>
    <t>COEFICIENTE</t>
  </si>
  <si>
    <t>UNITÁRIO</t>
  </si>
  <si>
    <t>M</t>
  </si>
  <si>
    <t>1.1</t>
  </si>
  <si>
    <t>H</t>
  </si>
  <si>
    <t>1.2</t>
  </si>
  <si>
    <t>1.3</t>
  </si>
  <si>
    <t>1.4</t>
  </si>
  <si>
    <t>SETOR DE ENGENHARIA</t>
  </si>
  <si>
    <t>Serviço: TROCAS DE LAMPADA POR LED ILUMINAÇÃO PÚBLICA</t>
  </si>
  <si>
    <t>QUANTIDADE</t>
  </si>
  <si>
    <t>1.5</t>
  </si>
  <si>
    <t>1.6</t>
  </si>
  <si>
    <t>1.7</t>
  </si>
  <si>
    <t>1.8</t>
  </si>
  <si>
    <t>1.9</t>
  </si>
  <si>
    <t>BDI</t>
  </si>
  <si>
    <t>UNID.</t>
  </si>
  <si>
    <t>COMP. 01</t>
  </si>
  <si>
    <t>QUANT.</t>
  </si>
  <si>
    <t>ITENS</t>
  </si>
  <si>
    <t xml:space="preserve">ESTADO DO RIO DE JANEIRO </t>
  </si>
  <si>
    <t>COMPOSIÇÃO DO BDI - BENEFÍCIOS E DESPESAS INDIRETAS.</t>
  </si>
  <si>
    <t xml:space="preserve">                                    ESTADO DO RIO DE JANEIRO</t>
  </si>
  <si>
    <t xml:space="preserve">                                   PREFEITURA MUNICIPAL DE APERIBÉ</t>
  </si>
  <si>
    <t xml:space="preserve">                                   SETOR DE ENGENHARIA</t>
  </si>
  <si>
    <t>21.004.0140-0</t>
  </si>
  <si>
    <t>RETIRADA DE LUMINARIA EM ALTURA DE 4,00 A 9,00M</t>
  </si>
  <si>
    <t>21.004.0155-0</t>
  </si>
  <si>
    <t>RETIRADA DE BRACO PADRAO RIOLUZ,PARA FIXACAO DE LUMINARIAS</t>
  </si>
  <si>
    <t>21.004.0158-0</t>
  </si>
  <si>
    <t>21.004.0170-0</t>
  </si>
  <si>
    <t>21.020.0060-0</t>
  </si>
  <si>
    <t>21.031.0010-0</t>
  </si>
  <si>
    <t>BASE EXTERNA PARA RELE FOTOELETRICO.FORNECIMENTO</t>
  </si>
  <si>
    <t>21.031.0015-0</t>
  </si>
  <si>
    <t>21.031.0030-0</t>
  </si>
  <si>
    <t>1.11</t>
  </si>
  <si>
    <t>RETIRADA DE REATOR PARA LAMPADA DE DESCARGA INSTALADO ATE 7,00 DE ALTURA</t>
  </si>
  <si>
    <t>RETIRADA OU SUBSTITUICAO DE RELE FOTOELETRICO INDIVIDUAL,INSTALADO ATE 12,00M DE ALTURA</t>
  </si>
  <si>
    <t>BRACO,PADRAO RIOLUZ,DE 2,60M ATE 3,50M DE PROJECAO HORIZONTAL,EM POSTE RETO DE ACO OU CONCRETO,COM FORNECIMENTO DAS FERRAGENS DE FIXACAO,EXCLUSIVE FORNECIMENTO DO BRACO.COLOCACAO</t>
  </si>
  <si>
    <t>RELE FOTOELETRONICO PARA ILUMINACAO PUBLICA,TIPO FAIL-OFF,TENSAO DE ALIMENTACAO DE 105V E 305V,POTENCIA DA CARGA 1000W O U 1800VA,CORRENTE MAXIMA DA CARGA 10A.CORPO EM POLICARBONATO NA COR AZUL,ESTABILIZADO AO UV;PINOS EM LATAO ESTANHADO,DEVENDO ATENDER A ESPECIFICACAO EM-RIOLUZ-66 E ANSI C136.10,NO QUE COUBER.FORNECIMENTO</t>
  </si>
  <si>
    <t>RELE FOTOELETRICO INDIVIDUAL,COM BASE EM POSTE (ACO OU CONCRETO) DE ACORDO COM O PADRAO DA RIOLUZ;EXCLUSIVE FORNECIMENTO DO RELE E BASE.ASSENTAMENTO</t>
  </si>
  <si>
    <t xml:space="preserve">BRACO CURVO, EM ACO DE BAIXO TEOR DE CARBONO SAE 1010/1020 GALVANIZADO A FUSAO, INTERNA E EXTERNAMENTE POR IMERSAO UNICA EM BANHO DE ZINCO, CONFORME NBR-7398 E 7400 DA ABNT, COM 2,50M DE PROJECAO HORIZONTAL, DIAMETRO EXTERNO DE 60,3MM, CONFORME DESENHO A4-1229-PD E ESPECIFICACAO EM-RIOLUZ N.O 17. FORNECIMENTO.
</t>
  </si>
  <si>
    <t xml:space="preserve">IP 05.50.0556 (/)  </t>
  </si>
  <si>
    <t>1.12</t>
  </si>
  <si>
    <t>COMP. 1</t>
  </si>
  <si>
    <t>1915</t>
  </si>
  <si>
    <t>MAO-DE-OBRA DE ENGENHEIRO OU ARQUITETO JR.,INCLUSIVE ENCARGOS SOCIAIS .</t>
  </si>
  <si>
    <t>COMP. 02</t>
  </si>
  <si>
    <t>RELE FOTOELETRONICO PARA ILUMINACAO PUBLICA,TIPO FAIL-OFF,TENSAO DE ALIMENTACAO DE 105V E 305V,POTENCIA DA CARGA 1000W O U 1800VA,CORRENTE MAXIMA DA CARGA 10A.CORPO EM POLICARBONATO NA COR AZUL,ESTABILIZADO AO UV;PINOS EM LATAO ESTANHADO,DEVENDO ATENDER A ESPECIFICACAO EM-RIOLUZ-66 E ANSI C136.10,NO QUE COUBER,E BASE EXTERNA PARA RELE.FORNECIMENTO E COLOCAÇÃO</t>
  </si>
  <si>
    <t>COMP. 2</t>
  </si>
  <si>
    <t>RELE FOTOELETRONICO PARA ILUMINACAO PUBLICA,TIPO FAIL-OFF,TENSAO DE ALIMENTACAO DE 105V E 305V,POTENCIA DA CARGA 1000W O U 1800VA,CORRENTE MAXIMA DA CARGA 10A.CORPO EM POLICARBONATO NA COR AZUL,ESTABILIZADO AO UV;PINOS EM LATAO ESTANHADO,DEVENDO ATENDER A ESPECIFICACAO EM-RIOLUZ-66 E ANSI C136.10,NO QUE COUBER,E BASE EXTERNA PARA RELE.FORNECIMENTO E COLOCAÇÃO UNIDADE</t>
  </si>
  <si>
    <t>2.1</t>
  </si>
  <si>
    <t>1.0  ADMINISTRAÇÃO LOCAL</t>
  </si>
  <si>
    <t>2.0 REMOÇAO DE LUMINÁRIA EXISTENTE POR LUMINÁRIA DE LED</t>
  </si>
  <si>
    <t>3.1 MANUTENÇÃO DE SISTEMA DE LUMINÁRIA DE LED</t>
  </si>
  <si>
    <t>CABO DE COBRE COM ISOLACAO SOLIDA EXTRUDADA,COM BAIXA EMISSAO DE FUMACA,BIPOLAR,2X2,5MM2,ISOLAMENTO 0,6/1KV,COMPREENDENDO:PREPARO,CORTE E ENFIACAO EM ELETRODUTOS.FORNECIMENTO E COLOCACAO</t>
  </si>
  <si>
    <t>3.1</t>
  </si>
  <si>
    <t>3.2</t>
  </si>
  <si>
    <t>3.3</t>
  </si>
  <si>
    <t>ADMINISTRAÇÃO LOCAL</t>
  </si>
  <si>
    <t>1.0</t>
  </si>
  <si>
    <t>2.0</t>
  </si>
  <si>
    <t>3.0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</si>
  <si>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</si>
  <si>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</si>
  <si>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</si>
  <si>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</si>
  <si>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</si>
  <si>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</si>
  <si>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</si>
  <si>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</si>
  <si>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</si>
  <si>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</si>
  <si>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</si>
  <si>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SUBTOTAL</t>
  </si>
  <si>
    <t>COMP. 3</t>
  </si>
  <si>
    <t>COMP. 03</t>
  </si>
  <si>
    <t>2.2</t>
  </si>
  <si>
    <t>2.3</t>
  </si>
  <si>
    <t xml:space="preserve"> 101656</t>
  </si>
  <si>
    <t>101658</t>
  </si>
  <si>
    <t xml:space="preserve">LUMINÁRIA DE LED PARA ILUMINAÇÃO PÚBLICA, DE 138 W ATÉ 180 W - FORNECIMENTO E INSTALAÇÃO. AF_08/2020
</t>
  </si>
  <si>
    <t>LUMINÁRIA DE LED PARA ILUMINAÇÃO PÚBLICA, DE 68 W ATÉ 97 W - FORNECIMETO E INSTALAÇÃO. AF_08/2020</t>
  </si>
  <si>
    <t>3.4</t>
  </si>
  <si>
    <t>3.5</t>
  </si>
  <si>
    <t>COMP. 04</t>
  </si>
  <si>
    <t>LUMINÁRIA DE LED PARA ILUMINAÇÃO PÚBLICA, DE 138 W ATÉ 180 W - FORNECIMENTO E INSTALAÇÃO. AF_08/2020</t>
  </si>
  <si>
    <t>21.020.0055-0</t>
  </si>
  <si>
    <t xml:space="preserve">BRACO CURVO, EM ACO DE BAIXO TEOR DE CARBONO SAE 1010/1020 GALVANIZADO A FUSAO, INTERNA E EXTERNAMENTE POR IMERSAO UNICA EM BANHO DE ZINCO, CONFORME NBR-7398 E 7400 DA ABNT, COM 1,77M DE PROJECAO HORIZONTAL, DIAMETRO EXTERNO DE 48MM, CONFORME DESENHO A4-1407-PD E ESPECIFICACAO EM-RIOLUZ N.O 17. FORNECIMENTO..
</t>
  </si>
  <si>
    <t xml:space="preserve">IP 05.50.0506 (/)  </t>
  </si>
  <si>
    <t xml:space="preserve">
BRACO CURVO, EM ACO DE BAIXO TEOR DE CARBONO SAE 1010/1020 GALVANIZADO A FUSAO, INTERNA E EXTERNAMENTE POR IMERSAO UNICA EM BANHO DE ZINCO, CONFORME NBR-7398 E 7400 DA ABNT, COM 3,50M DE PROJECAO HORIZONTAL, DIAMETRO EXTERNO DE 60,3MM, CONFORME DESENHO A4-1153-PD E ESPECIFICACAO EM-RIOLUZ N.O 17. FORNECIMENTO
</t>
  </si>
  <si>
    <t xml:space="preserve">IP 05.50.0600 (/)   </t>
  </si>
  <si>
    <t>21.020.0050-0</t>
  </si>
  <si>
    <t>BRACO,PADRAO RIOLUZ,COM 0,57M OU 1,77M DE PROJECAO HORIZONTAL,PARA LUMINARIA LRJ-10,EM POSTE DE CONCRETO,COM FORNECIMENTO DAS FERRAGENS DE FIXACAO,EXCLUSIVE FORNECIMENTO DO BRACO.COLOCACAO</t>
  </si>
  <si>
    <t>REMOÇAO DE  LUMINÁRIA EXISTENTE  E  INSTALAÇÃO DE SISTEMAS DE LUMINÁRIA E DE LED  PARA ILUMINAÇÃO PÚBLICA, DE 181 W ATÉ 239 W, INCLUINDO BRAÇO(3,5 METROS), RELÉ,BASE EXTERNA PARA RELÉ,E DEMAIS MATERIAIS E EQUIPAMENTOS NECESSARIOS.REMOÇÃO, FORNECIMENTO E INSTALAÇÃO.</t>
  </si>
  <si>
    <t>REMOÇAO DE  LUMINÁRIA EXISTENTE  E  INSTALAÇÃO DE SISTEMAS DE LUMINÁRIA E DE LED  PARA ILUMINAÇÃO PÚBLICA, DE 181 W ATÉ 239 W, INCLUINDO BRAÇO(3,5 METROS), RELÉ,BASE EXTERNA PARA RELÉ,E DEMAIS MATERIAIS E EQUIPAMENTOS NECESSARIOS.REMOÇÃO, FORNECIMENTO E INSTALAÇÃO. UNIDADE</t>
  </si>
  <si>
    <t>REMOÇAO DE  LUMINÁRIA EXISTENTE  E  INSTALAÇÃO DE SISTEMAS DE LUMINÁRIA E DE LED  PARA ILUMINAÇÃO PÚBLICA,  DE 138 W ATÉ 180 W, INCLUINDO BRAÇO(2,5 METROS), RELÉ,BASE EXTERNA PARA RELÉ,E DEMAIS MATERIAIS E EQUIPAMENTOS NECESSARIOS.REMOÇÃO, FORNECIMENTO E INSTALAÇÃO. UNIDADE</t>
  </si>
  <si>
    <t>REMOÇAO DE  LUMINÁRIA EXISTENTE  E  INSTALAÇÃO DE SISTEMAS DE LUMINÁRIA E DE LED  PARA ILUMINAÇÃO PÚBLICA, DE 68 W ATÉ 97 W , INCLUINDO BRAÇO(1,77 METROS),RELÉ,BASE EXTERNA PARA RELÉ,E DEMAIS MATERIAIS E EQUIPAMENTOS NECESSARIOS.REMOÇÃO, FORNECIMENTO E INSTALAÇÃO. UNIDADE</t>
  </si>
  <si>
    <t>REMOÇAO DE  LUMINÁRIA EXISTENTE  E  INSTALAÇÃO DE SISTEMAS DE LUMINÁRIA E DE LED  PARA ILUMINAÇÃO PÚBLICA,  DE 138 W ATÉ 180 W, INCLUINDO BRAÇO(2,5 METROS), RELÉ,BASE EXTERNA PARA RELÉ,E DEMAIS MATERIAIS E EQUIPAMENTOS NECESSARIOS.REMOÇÃO, FORNECIMENTO E INSTALAÇÃO</t>
  </si>
  <si>
    <t>REMOÇAO DE  LUMINÁRIA EXISTENTE  E  INSTALAÇÃO DE SISTEMAS DE LUMINÁRIA E DE LED  PARA ILUMINAÇÃO PÚBLICA, DE 68 W ATÉ 97 W , INCLUINDO BRAÇO(1,77 METROS), RELÉ,BASE EXTERNA PARA RELÉ,E DEMAIS MATERIAIS E EQUIPAMENTOS NECESSARIOS.REMOÇÃO, FORNECIMENTO E INSTALAÇÃO</t>
  </si>
  <si>
    <t>3.1 MANUTENÇÃO DE SISTEMA DE ILUMINAÇÃO EM LED</t>
  </si>
  <si>
    <t>COMP. 05</t>
  </si>
  <si>
    <t xml:space="preserve">CABO DE COBRE FLEXIVEL COM ISOLAMENTO TERMOPLASTICO, DE 450/750V, DE 1,5MM2                 </t>
  </si>
  <si>
    <t xml:space="preserve">CABO DE COBRE FLEXIVEL COM ISOLAMENTO TERMOPLASTICO, DE 450/750V, DE 2x1,5MM2      </t>
  </si>
  <si>
    <t xml:space="preserve">MAO-DE-OBRA DE ELETRICISTA DE CONSTRUCAO CIVIL, INCLUSIVE ENCARGOS SOCIAIS                 </t>
  </si>
  <si>
    <t xml:space="preserve">MAO-DE-OBRA DE SERVENTE DA CONSTRUCAO CIVIL, INCLUSIVE ENCARGOS SOCIAIS                </t>
  </si>
  <si>
    <t xml:space="preserve">CABO DE COBRE FLEXIVEL COM ISOLAMENTO TERMOPLASTICO, DE 450/750V, DE 1,5MM2   </t>
  </si>
  <si>
    <t xml:space="preserve">FITA ISOLANTE, ROLO DE 19MMX20M                          </t>
  </si>
  <si>
    <t>CABO DE COBRE FLEXIVEL COM ISOLAMENTO TERMOPLASTICO, DE 450/750V, DE 1,5MM2.FORNECIMENTO E COLOCAÇAO</t>
  </si>
  <si>
    <t>REMOÇAO DE LUMINÁRIA EXISTENTE POR LUMINÁRIA DE LED</t>
  </si>
  <si>
    <t>MANUTENÇÃO DE SISTEMA DE ILUMINAÇÃO EM LED</t>
  </si>
  <si>
    <t>CABO DE COBRE FLEXIVEL COM ISOLAMENTO TERMOPLASTICO, DE 450/750V, DE 2x1,5MM2 .FORNECIMENTO E INSTALAÇÃO</t>
  </si>
  <si>
    <t>COMP. 4</t>
  </si>
  <si>
    <t xml:space="preserve"> </t>
  </si>
  <si>
    <t>Aperibé, 24 de Abril de 2023.</t>
  </si>
  <si>
    <t>EMOP/SINAPI/SCO -RJ</t>
  </si>
  <si>
    <t>ANEXO IB - PLANILHA ORÇAMENTÁRIA</t>
  </si>
  <si>
    <t>ANEXO IC</t>
  </si>
  <si>
    <t>ANEXO ID - CRONOGRAMA FISICO-FINANCEIRO</t>
  </si>
  <si>
    <t>ANEXO IE</t>
  </si>
  <si>
    <t>ANEXO IF - MEMORIAL DE CÁLCULO</t>
  </si>
  <si>
    <t>Local e Data</t>
  </si>
  <si>
    <t>_______________________
Nome:
CPF: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</si>
</sst>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&quot;R$&quot;\ * #,##0.00_-;\-&quot;R$&quot;\ * #,##0.00_-;_-&quot;R$&quot;\ * &quot;-&quot;??_-;_-@_-"/>
    <numFmt numFmtId="165" formatCode="##.##000"/>
    <numFmt numFmtId="166" formatCode="##.##000##"/>
    <numFmt numFmtId="167" formatCode="_(&quot;R$ &quot;* #,##0.00_);_(&quot;R$ &quot;* \(#,##0.00\);_(&quot;R$ &quot;* &quot;-&quot;??_);_(@_)"/>
    <numFmt numFmtId="168" formatCode="&quot;R$ &quot;#,##0.00"/>
    <numFmt numFmtId="169" formatCode="_(* #,##0.00_);_(* \(#,##0.00\);_(* &quot;-&quot;??_);_(@_)"/>
    <numFmt numFmtId="170" formatCode="_(&quot;R$&quot;* #,##0.00_);_(&quot;R$&quot;* \(#,##0.00\);_(&quot;R$&quot;* &quot;-&quot;??_);_(@_)"/>
    <numFmt numFmtId="171" formatCode="_(* #,##0.0000_);_(* \(#,##0.0000\);_(* &quot;-&quot;??_);_(@_)"/>
    <numFmt numFmtId="172" formatCode="_(&quot;R$&quot;* #,##0.0000_);_(&quot;R$&quot;* \(#,##0.0000\);_(&quot;R$&quot;* &quot;-&quot;??_);_(@_)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99CC0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rgb="FF008000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3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5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27" fillId="0" borderId="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0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indent="15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3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12" fillId="0" borderId="0" xfId="0" applyFont="1" applyAlignment="1">
      <alignment horizontal="center" vertical="center"/>
    </xf>
    <xf numFmtId="17" fontId="0" fillId="0" borderId="0" xfId="0" applyNumberFormat="1" applyAlignment="1">
      <alignment horizontal="center"/>
    </xf>
    <xf numFmtId="0" fontId="5" fillId="0" borderId="0" xfId="0" applyFont="1"/>
    <xf numFmtId="0" fontId="4" fillId="0" borderId="0" xfId="3" applyFont="1"/>
    <xf numFmtId="0" fontId="15" fillId="0" borderId="0" xfId="3"/>
    <xf numFmtId="0" fontId="16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8" fillId="2" borderId="0" xfId="3" applyFont="1" applyFill="1"/>
    <xf numFmtId="0" fontId="18" fillId="2" borderId="0" xfId="3" applyFont="1" applyFill="1" applyAlignment="1">
      <alignment horizontal="center"/>
    </xf>
    <xf numFmtId="0" fontId="4" fillId="0" borderId="6" xfId="3" applyFont="1" applyBorder="1" applyAlignment="1">
      <alignment horizontal="left" vertical="center"/>
    </xf>
    <xf numFmtId="0" fontId="4" fillId="0" borderId="7" xfId="3" applyFont="1" applyBorder="1" applyAlignment="1">
      <alignment horizontal="center" vertical="center"/>
    </xf>
    <xf numFmtId="10" fontId="4" fillId="0" borderId="8" xfId="3" applyNumberFormat="1" applyFont="1" applyBorder="1" applyAlignment="1">
      <alignment horizontal="center" vertical="center"/>
    </xf>
    <xf numFmtId="0" fontId="19" fillId="2" borderId="0" xfId="3" applyFont="1" applyFill="1" applyAlignment="1">
      <alignment horizontal="center"/>
    </xf>
    <xf numFmtId="0" fontId="4" fillId="2" borderId="0" xfId="3" applyFont="1" applyFill="1"/>
    <xf numFmtId="0" fontId="4" fillId="0" borderId="9" xfId="3" applyFont="1" applyBorder="1" applyAlignment="1">
      <alignment horizontal="left" vertical="center"/>
    </xf>
    <xf numFmtId="0" fontId="4" fillId="0" borderId="10" xfId="3" applyFont="1" applyBorder="1" applyAlignment="1">
      <alignment horizontal="center" vertical="center"/>
    </xf>
    <xf numFmtId="10" fontId="4" fillId="0" borderId="11" xfId="3" applyNumberFormat="1" applyFont="1" applyBorder="1" applyAlignment="1">
      <alignment horizontal="center" vertical="center"/>
    </xf>
    <xf numFmtId="10" fontId="4" fillId="0" borderId="0" xfId="3" applyNumberFormat="1" applyFont="1" applyAlignment="1">
      <alignment horizontal="center" vertical="center"/>
    </xf>
    <xf numFmtId="0" fontId="4" fillId="0" borderId="12" xfId="3" applyFont="1" applyBorder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10" fontId="4" fillId="0" borderId="14" xfId="3" applyNumberFormat="1" applyFont="1" applyBorder="1" applyAlignment="1">
      <alignment horizontal="center" vertical="center"/>
    </xf>
    <xf numFmtId="0" fontId="4" fillId="0" borderId="15" xfId="3" applyFont="1" applyBorder="1" applyAlignment="1">
      <alignment horizontal="left" vertical="center"/>
    </xf>
    <xf numFmtId="0" fontId="4" fillId="0" borderId="16" xfId="3" applyFont="1" applyBorder="1" applyAlignment="1">
      <alignment horizontal="center" vertical="center"/>
    </xf>
    <xf numFmtId="10" fontId="4" fillId="0" borderId="17" xfId="3" applyNumberFormat="1" applyFont="1" applyBorder="1" applyAlignment="1">
      <alignment horizontal="center" vertical="center"/>
    </xf>
    <xf numFmtId="9" fontId="4" fillId="0" borderId="0" xfId="3" applyNumberFormat="1" applyFont="1"/>
    <xf numFmtId="0" fontId="4" fillId="0" borderId="18" xfId="3" applyFont="1" applyBorder="1" applyAlignment="1">
      <alignment vertical="center"/>
    </xf>
    <xf numFmtId="0" fontId="4" fillId="0" borderId="19" xfId="3" applyFont="1" applyBorder="1" applyAlignment="1">
      <alignment vertical="center"/>
    </xf>
    <xf numFmtId="10" fontId="4" fillId="0" borderId="20" xfId="3" applyNumberFormat="1" applyFont="1" applyBorder="1" applyAlignment="1">
      <alignment vertical="center"/>
    </xf>
    <xf numFmtId="0" fontId="4" fillId="0" borderId="21" xfId="3" applyFont="1" applyBorder="1" applyAlignment="1">
      <alignment horizontal="left" vertical="center"/>
    </xf>
    <xf numFmtId="0" fontId="4" fillId="0" borderId="22" xfId="3" applyFont="1" applyBorder="1" applyAlignment="1">
      <alignment horizontal="left" vertical="center"/>
    </xf>
    <xf numFmtId="0" fontId="4" fillId="0" borderId="23" xfId="3" applyFont="1" applyBorder="1" applyAlignment="1">
      <alignment vertical="center"/>
    </xf>
    <xf numFmtId="10" fontId="4" fillId="0" borderId="0" xfId="3" applyNumberFormat="1" applyFont="1" applyAlignment="1">
      <alignment vertical="center"/>
    </xf>
    <xf numFmtId="10" fontId="3" fillId="0" borderId="26" xfId="3" applyNumberFormat="1" applyFont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10" fontId="3" fillId="0" borderId="0" xfId="3" applyNumberFormat="1" applyFont="1" applyAlignment="1">
      <alignment horizontal="center" vertical="center" wrapText="1"/>
    </xf>
    <xf numFmtId="0" fontId="21" fillId="2" borderId="0" xfId="3" applyFont="1" applyFill="1" applyAlignment="1">
      <alignment horizontal="center" vertical="center" wrapText="1"/>
    </xf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horizontal="center" vertical="center"/>
    </xf>
    <xf numFmtId="2" fontId="4" fillId="2" borderId="0" xfId="3" applyNumberFormat="1" applyFont="1" applyFill="1" applyAlignment="1">
      <alignment horizontal="center" vertical="center"/>
    </xf>
    <xf numFmtId="2" fontId="3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vertical="center"/>
    </xf>
    <xf numFmtId="10" fontId="4" fillId="2" borderId="0" xfId="3" applyNumberFormat="1" applyFont="1" applyFill="1" applyAlignment="1">
      <alignment horizontal="center" vertical="center"/>
    </xf>
    <xf numFmtId="4" fontId="4" fillId="2" borderId="0" xfId="3" applyNumberFormat="1" applyFont="1" applyFill="1" applyAlignment="1">
      <alignment vertical="center"/>
    </xf>
    <xf numFmtId="0" fontId="22" fillId="2" borderId="0" xfId="3" applyFont="1" applyFill="1"/>
    <xf numFmtId="0" fontId="23" fillId="2" borderId="0" xfId="3" applyFont="1" applyFill="1"/>
    <xf numFmtId="0" fontId="21" fillId="2" borderId="0" xfId="3" applyFont="1" applyFill="1"/>
    <xf numFmtId="2" fontId="22" fillId="2" borderId="0" xfId="3" applyNumberFormat="1" applyFont="1" applyFill="1" applyAlignment="1">
      <alignment horizontal="center" vertical="center"/>
    </xf>
    <xf numFmtId="0" fontId="19" fillId="2" borderId="0" xfId="3" applyFont="1" applyFill="1"/>
    <xf numFmtId="49" fontId="24" fillId="2" borderId="0" xfId="3" applyNumberFormat="1" applyFont="1" applyFill="1" applyAlignment="1">
      <alignment horizontal="center" vertical="center"/>
    </xf>
    <xf numFmtId="0" fontId="3" fillId="2" borderId="0" xfId="3" applyFont="1" applyFill="1" applyAlignment="1">
      <alignment horizontal="right" vertical="center"/>
    </xf>
    <xf numFmtId="0" fontId="19" fillId="2" borderId="0" xfId="3" applyFont="1" applyFill="1" applyAlignment="1">
      <alignment horizontal="center" vertical="center"/>
    </xf>
    <xf numFmtId="49" fontId="3" fillId="2" borderId="0" xfId="3" applyNumberFormat="1" applyFont="1" applyFill="1" applyAlignment="1">
      <alignment horizontal="left" vertical="center"/>
    </xf>
    <xf numFmtId="0" fontId="3" fillId="2" borderId="0" xfId="3" applyFont="1" applyFill="1"/>
    <xf numFmtId="0" fontId="25" fillId="0" borderId="0" xfId="3" applyFont="1"/>
    <xf numFmtId="0" fontId="28" fillId="0" borderId="0" xfId="4" applyFont="1"/>
    <xf numFmtId="0" fontId="30" fillId="0" borderId="0" xfId="4" applyFont="1"/>
    <xf numFmtId="0" fontId="30" fillId="0" borderId="0" xfId="4" applyFont="1" applyAlignment="1">
      <alignment vertical="center"/>
    </xf>
    <xf numFmtId="169" fontId="28" fillId="0" borderId="0" xfId="4" applyNumberFormat="1" applyFont="1"/>
    <xf numFmtId="0" fontId="28" fillId="0" borderId="0" xfId="4" applyFont="1" applyAlignment="1">
      <alignment vertical="top" wrapText="1"/>
    </xf>
    <xf numFmtId="169" fontId="28" fillId="0" borderId="0" xfId="5" applyFont="1" applyAlignment="1"/>
    <xf numFmtId="0" fontId="2" fillId="0" borderId="1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1" fillId="3" borderId="1" xfId="1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20" fillId="0" borderId="0" xfId="3" applyFont="1"/>
    <xf numFmtId="0" fontId="20" fillId="0" borderId="0" xfId="3" applyFont="1" applyAlignment="1">
      <alignment horizontal="center"/>
    </xf>
    <xf numFmtId="0" fontId="21" fillId="2" borderId="0" xfId="3" applyFont="1" applyFill="1" applyAlignment="1">
      <alignment vertical="center"/>
    </xf>
    <xf numFmtId="0" fontId="35" fillId="0" borderId="0" xfId="3" applyFont="1"/>
    <xf numFmtId="0" fontId="37" fillId="5" borderId="1" xfId="4" applyFont="1" applyFill="1" applyBorder="1" applyAlignment="1">
      <alignment horizontal="center" vertical="center" wrapText="1"/>
    </xf>
    <xf numFmtId="49" fontId="39" fillId="5" borderId="1" xfId="4" applyNumberFormat="1" applyFont="1" applyFill="1" applyBorder="1" applyAlignment="1">
      <alignment horizontal="center" vertical="center"/>
    </xf>
    <xf numFmtId="0" fontId="39" fillId="5" borderId="1" xfId="4" applyFont="1" applyFill="1" applyBorder="1" applyAlignment="1">
      <alignment horizontal="center" vertical="center" wrapText="1"/>
    </xf>
    <xf numFmtId="0" fontId="39" fillId="5" borderId="1" xfId="4" applyFont="1" applyFill="1" applyBorder="1" applyAlignment="1">
      <alignment horizontal="center" vertical="center"/>
    </xf>
    <xf numFmtId="169" fontId="39" fillId="5" borderId="1" xfId="5" applyFont="1" applyFill="1" applyBorder="1" applyAlignment="1">
      <alignment horizontal="center" vertical="center"/>
    </xf>
    <xf numFmtId="0" fontId="41" fillId="0" borderId="0" xfId="4" applyFont="1"/>
    <xf numFmtId="0" fontId="11" fillId="0" borderId="0" xfId="0" applyFont="1" applyAlignment="1">
      <alignment vertical="center"/>
    </xf>
    <xf numFmtId="169" fontId="41" fillId="0" borderId="0" xfId="5" applyFont="1" applyAlignment="1"/>
    <xf numFmtId="0" fontId="38" fillId="0" borderId="0" xfId="4" applyFont="1"/>
    <xf numFmtId="0" fontId="38" fillId="0" borderId="0" xfId="4" applyFont="1" applyAlignment="1">
      <alignment vertical="top" wrapText="1"/>
    </xf>
    <xf numFmtId="169" fontId="38" fillId="0" borderId="0" xfId="5" applyFont="1" applyAlignment="1"/>
    <xf numFmtId="0" fontId="0" fillId="0" borderId="0" xfId="0" applyAlignment="1">
      <alignment vertical="center"/>
    </xf>
    <xf numFmtId="49" fontId="28" fillId="0" borderId="0" xfId="4" applyNumberFormat="1" applyFont="1" applyAlignment="1">
      <alignment horizontal="center" vertical="center"/>
    </xf>
    <xf numFmtId="49" fontId="41" fillId="0" borderId="0" xfId="4" applyNumberFormat="1" applyFont="1" applyAlignment="1">
      <alignment horizontal="center" vertical="center"/>
    </xf>
    <xf numFmtId="49" fontId="38" fillId="0" borderId="0" xfId="4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8" fillId="0" borderId="0" xfId="4" applyFont="1" applyAlignment="1">
      <alignment horizontal="center" vertical="center"/>
    </xf>
    <xf numFmtId="0" fontId="38" fillId="0" borderId="0" xfId="4" applyFont="1" applyAlignment="1">
      <alignment horizontal="center" vertical="center"/>
    </xf>
    <xf numFmtId="0" fontId="43" fillId="4" borderId="32" xfId="4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left" vertical="center"/>
    </xf>
    <xf numFmtId="169" fontId="43" fillId="4" borderId="4" xfId="5" applyFont="1" applyFill="1" applyBorder="1" applyAlignment="1">
      <alignment horizontal="left" vertical="center"/>
    </xf>
    <xf numFmtId="170" fontId="43" fillId="4" borderId="33" xfId="6" applyFont="1" applyFill="1" applyBorder="1" applyAlignment="1">
      <alignment horizontal="center" vertical="center"/>
    </xf>
    <xf numFmtId="0" fontId="43" fillId="4" borderId="34" xfId="4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left" vertical="center" wrapText="1"/>
    </xf>
    <xf numFmtId="170" fontId="43" fillId="4" borderId="27" xfId="6" applyFont="1" applyFill="1" applyBorder="1" applyAlignment="1">
      <alignment horizontal="center" vertical="center"/>
    </xf>
    <xf numFmtId="0" fontId="43" fillId="4" borderId="1" xfId="4" applyFont="1" applyFill="1" applyBorder="1" applyAlignment="1">
      <alignment horizontal="center" vertical="center"/>
    </xf>
    <xf numFmtId="170" fontId="43" fillId="4" borderId="1" xfId="6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3" fillId="0" borderId="1" xfId="4" applyFont="1" applyBorder="1" applyAlignment="1">
      <alignment horizontal="center" vertical="center"/>
    </xf>
    <xf numFmtId="0" fontId="43" fillId="0" borderId="0" xfId="4" applyFont="1"/>
    <xf numFmtId="49" fontId="43" fillId="0" borderId="0" xfId="4" applyNumberFormat="1" applyFont="1" applyAlignment="1">
      <alignment horizontal="center" vertical="center"/>
    </xf>
    <xf numFmtId="0" fontId="43" fillId="0" borderId="0" xfId="4" applyFont="1" applyAlignment="1">
      <alignment vertical="top" wrapText="1"/>
    </xf>
    <xf numFmtId="0" fontId="43" fillId="0" borderId="0" xfId="4" applyFont="1" applyAlignment="1">
      <alignment horizontal="center" vertical="center"/>
    </xf>
    <xf numFmtId="169" fontId="43" fillId="0" borderId="0" xfId="5" applyFont="1" applyAlignment="1"/>
    <xf numFmtId="169" fontId="44" fillId="0" borderId="1" xfId="5" applyFont="1" applyBorder="1" applyAlignment="1">
      <alignment horizontal="center"/>
    </xf>
    <xf numFmtId="169" fontId="43" fillId="4" borderId="1" xfId="5" applyFont="1" applyFill="1" applyBorder="1" applyAlignment="1">
      <alignment horizontal="left" vertical="center"/>
    </xf>
    <xf numFmtId="164" fontId="44" fillId="0" borderId="1" xfId="1" applyFont="1" applyBorder="1" applyAlignment="1">
      <alignment horizontal="center"/>
    </xf>
    <xf numFmtId="164" fontId="44" fillId="0" borderId="1" xfId="1" applyFont="1" applyBorder="1" applyAlignment="1"/>
    <xf numFmtId="0" fontId="37" fillId="5" borderId="0" xfId="4" applyFont="1" applyFill="1" applyAlignment="1">
      <alignment horizontal="center" vertical="center" wrapText="1"/>
    </xf>
    <xf numFmtId="0" fontId="37" fillId="5" borderId="0" xfId="4" applyFont="1" applyFill="1" applyAlignment="1">
      <alignment horizontal="left" vertical="center" wrapText="1"/>
    </xf>
    <xf numFmtId="49" fontId="31" fillId="4" borderId="1" xfId="0" applyNumberFormat="1" applyFont="1" applyFill="1" applyBorder="1" applyAlignment="1">
      <alignment horizontal="left" vertical="center" wrapText="1"/>
    </xf>
    <xf numFmtId="49" fontId="31" fillId="4" borderId="1" xfId="0" applyNumberFormat="1" applyFont="1" applyFill="1" applyBorder="1" applyAlignment="1">
      <alignment horizontal="center" vertical="center" wrapText="1"/>
    </xf>
    <xf numFmtId="167" fontId="46" fillId="4" borderId="1" xfId="0" applyNumberFormat="1" applyFont="1" applyFill="1" applyBorder="1" applyAlignment="1">
      <alignment horizontal="center" vertical="center"/>
    </xf>
    <xf numFmtId="0" fontId="31" fillId="0" borderId="0" xfId="0" applyFont="1"/>
    <xf numFmtId="10" fontId="46" fillId="4" borderId="1" xfId="0" applyNumberFormat="1" applyFont="1" applyFill="1" applyBorder="1" applyAlignment="1">
      <alignment horizontal="center" vertical="center"/>
    </xf>
    <xf numFmtId="0" fontId="47" fillId="3" borderId="1" xfId="1" applyNumberFormat="1" applyFont="1" applyFill="1" applyBorder="1" applyAlignment="1">
      <alignment horizontal="center" vertical="center"/>
    </xf>
    <xf numFmtId="169" fontId="44" fillId="0" borderId="5" xfId="5" applyFont="1" applyBorder="1" applyAlignment="1">
      <alignment horizontal="center"/>
    </xf>
    <xf numFmtId="164" fontId="44" fillId="0" borderId="3" xfId="1" applyFont="1" applyBorder="1" applyAlignment="1">
      <alignment horizontal="center"/>
    </xf>
    <xf numFmtId="169" fontId="44" fillId="0" borderId="1" xfId="5" applyFont="1" applyBorder="1" applyAlignment="1">
      <alignment horizontal="center" vertical="center"/>
    </xf>
    <xf numFmtId="164" fontId="44" fillId="0" borderId="1" xfId="1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/>
    </xf>
    <xf numFmtId="49" fontId="31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left" vertical="center" wrapText="1"/>
    </xf>
    <xf numFmtId="164" fontId="31" fillId="3" borderId="1" xfId="1" applyFont="1" applyFill="1" applyBorder="1" applyAlignment="1">
      <alignment horizontal="center" vertical="center" wrapText="1"/>
    </xf>
    <xf numFmtId="164" fontId="31" fillId="3" borderId="1" xfId="1" applyFont="1" applyFill="1" applyBorder="1" applyAlignment="1">
      <alignment horizontal="center" vertical="center"/>
    </xf>
    <xf numFmtId="164" fontId="31" fillId="3" borderId="1" xfId="0" applyNumberFormat="1" applyFont="1" applyFill="1" applyBorder="1" applyAlignment="1">
      <alignment horizontal="center" vertical="center"/>
    </xf>
    <xf numFmtId="0" fontId="31" fillId="3" borderId="2" xfId="0" applyFont="1" applyFill="1" applyBorder="1" applyAlignment="1">
      <alignment horizontal="center" vertical="center"/>
    </xf>
    <xf numFmtId="49" fontId="31" fillId="3" borderId="5" xfId="0" applyNumberFormat="1" applyFont="1" applyFill="1" applyBorder="1" applyAlignment="1">
      <alignment horizontal="center" vertical="center" wrapText="1"/>
    </xf>
    <xf numFmtId="49" fontId="31" fillId="3" borderId="5" xfId="0" applyNumberFormat="1" applyFont="1" applyFill="1" applyBorder="1" applyAlignment="1">
      <alignment horizontal="left" vertical="center" wrapText="1"/>
    </xf>
    <xf numFmtId="164" fontId="31" fillId="3" borderId="5" xfId="1" applyFont="1" applyFill="1" applyBorder="1" applyAlignment="1">
      <alignment horizontal="center" vertical="center" wrapText="1"/>
    </xf>
    <xf numFmtId="164" fontId="31" fillId="3" borderId="5" xfId="1" applyFont="1" applyFill="1" applyBorder="1" applyAlignment="1">
      <alignment horizontal="center" vertical="center"/>
    </xf>
    <xf numFmtId="164" fontId="47" fillId="3" borderId="3" xfId="0" applyNumberFormat="1" applyFont="1" applyFill="1" applyBorder="1" applyAlignment="1">
      <alignment horizontal="center" vertical="center"/>
    </xf>
    <xf numFmtId="49" fontId="31" fillId="3" borderId="1" xfId="0" applyNumberFormat="1" applyFont="1" applyFill="1" applyBorder="1" applyAlignment="1">
      <alignment vertical="center" wrapText="1"/>
    </xf>
    <xf numFmtId="0" fontId="31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 wrapText="1"/>
    </xf>
    <xf numFmtId="49" fontId="31" fillId="0" borderId="0" xfId="0" applyNumberFormat="1" applyFont="1" applyAlignment="1">
      <alignment vertical="center" wrapText="1"/>
    </xf>
    <xf numFmtId="164" fontId="31" fillId="0" borderId="0" xfId="1" applyFont="1" applyFill="1" applyBorder="1" applyAlignment="1">
      <alignment horizontal="center" vertical="center" wrapText="1"/>
    </xf>
    <xf numFmtId="164" fontId="31" fillId="0" borderId="0" xfId="1" applyFont="1" applyFill="1" applyBorder="1" applyAlignment="1">
      <alignment horizontal="center" vertical="center"/>
    </xf>
    <xf numFmtId="0" fontId="47" fillId="3" borderId="4" xfId="0" applyFont="1" applyFill="1" applyBorder="1" applyAlignment="1">
      <alignment horizontal="center"/>
    </xf>
    <xf numFmtId="164" fontId="47" fillId="3" borderId="4" xfId="0" applyNumberFormat="1" applyFont="1" applyFill="1" applyBorder="1"/>
    <xf numFmtId="164" fontId="31" fillId="0" borderId="0" xfId="0" applyNumberFormat="1" applyFont="1"/>
    <xf numFmtId="0" fontId="31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1" fontId="6" fillId="0" borderId="3" xfId="0" applyNumberFormat="1" applyFont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171" fontId="43" fillId="4" borderId="1" xfId="5" applyNumberFormat="1" applyFont="1" applyFill="1" applyBorder="1" applyAlignment="1">
      <alignment horizontal="left" vertical="center"/>
    </xf>
    <xf numFmtId="172" fontId="43" fillId="4" borderId="1" xfId="6" applyNumberFormat="1" applyFont="1" applyFill="1" applyBorder="1" applyAlignment="1">
      <alignment horizontal="center" vertical="center"/>
    </xf>
    <xf numFmtId="0" fontId="47" fillId="0" borderId="0" xfId="0" applyFont="1"/>
    <xf numFmtId="0" fontId="47" fillId="0" borderId="0" xfId="0" applyFont="1" applyAlignment="1">
      <alignment horizontal="left"/>
    </xf>
    <xf numFmtId="165" fontId="46" fillId="5" borderId="1" xfId="0" applyNumberFormat="1" applyFont="1" applyFill="1" applyBorder="1" applyAlignment="1">
      <alignment horizontal="center" vertical="center"/>
    </xf>
    <xf numFmtId="166" fontId="46" fillId="5" borderId="1" xfId="0" applyNumberFormat="1" applyFont="1" applyFill="1" applyBorder="1" applyAlignment="1">
      <alignment horizontal="center" vertical="center"/>
    </xf>
    <xf numFmtId="10" fontId="47" fillId="0" borderId="1" xfId="0" applyNumberFormat="1" applyFont="1" applyBorder="1" applyAlignment="1">
      <alignment horizontal="center" vertical="center"/>
    </xf>
    <xf numFmtId="167" fontId="31" fillId="0" borderId="1" xfId="0" applyNumberFormat="1" applyFont="1" applyBorder="1" applyAlignment="1">
      <alignment horizontal="center" vertical="center"/>
    </xf>
    <xf numFmtId="0" fontId="31" fillId="4" borderId="0" xfId="0" applyFont="1" applyFill="1"/>
    <xf numFmtId="0" fontId="0" fillId="0" borderId="1" xfId="0" applyBorder="1"/>
    <xf numFmtId="10" fontId="2" fillId="5" borderId="1" xfId="2" applyNumberFormat="1" applyFont="1" applyFill="1" applyBorder="1" applyAlignment="1">
      <alignment horizontal="center" vertical="center"/>
    </xf>
    <xf numFmtId="17" fontId="2" fillId="5" borderId="1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vertical="center" wrapText="1"/>
    </xf>
    <xf numFmtId="0" fontId="3" fillId="2" borderId="0" xfId="3" applyFont="1" applyFill="1" applyAlignment="1">
      <alignment vertical="center"/>
    </xf>
    <xf numFmtId="10" fontId="3" fillId="2" borderId="0" xfId="3" applyNumberFormat="1" applyFont="1" applyFill="1" applyAlignment="1">
      <alignment vertical="center"/>
    </xf>
    <xf numFmtId="0" fontId="12" fillId="2" borderId="0" xfId="3" applyFont="1" applyFill="1"/>
    <xf numFmtId="49" fontId="3" fillId="2" borderId="0" xfId="3" applyNumberFormat="1" applyFont="1" applyFill="1" applyAlignment="1">
      <alignment vertical="center"/>
    </xf>
    <xf numFmtId="0" fontId="12" fillId="2" borderId="0" xfId="3" applyFont="1" applyFill="1" applyAlignment="1">
      <alignment vertical="center"/>
    </xf>
    <xf numFmtId="0" fontId="3" fillId="2" borderId="0" xfId="3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3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47" fillId="3" borderId="2" xfId="0" applyFont="1" applyFill="1" applyBorder="1" applyAlignment="1">
      <alignment horizontal="left" vertical="center"/>
    </xf>
    <xf numFmtId="0" fontId="47" fillId="3" borderId="5" xfId="0" applyFont="1" applyFill="1" applyBorder="1" applyAlignment="1">
      <alignment horizontal="left" vertical="center"/>
    </xf>
    <xf numFmtId="0" fontId="47" fillId="3" borderId="3" xfId="0" applyFont="1" applyFill="1" applyBorder="1" applyAlignment="1">
      <alignment horizontal="left" vertical="center"/>
    </xf>
    <xf numFmtId="0" fontId="32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38" fillId="0" borderId="0" xfId="4" applyFont="1" applyAlignment="1">
      <alignment horizontal="center"/>
    </xf>
    <xf numFmtId="0" fontId="40" fillId="0" borderId="0" xfId="4" applyFont="1" applyAlignment="1">
      <alignment horizontal="center" wrapText="1"/>
    </xf>
    <xf numFmtId="49" fontId="29" fillId="4" borderId="0" xfId="4" applyNumberFormat="1" applyFont="1" applyFill="1" applyAlignment="1">
      <alignment horizontal="center" vertical="top"/>
    </xf>
    <xf numFmtId="49" fontId="37" fillId="5" borderId="1" xfId="4" applyNumberFormat="1" applyFont="1" applyFill="1" applyBorder="1" applyAlignment="1">
      <alignment horizontal="center" vertical="center"/>
    </xf>
    <xf numFmtId="0" fontId="38" fillId="5" borderId="1" xfId="4" applyFont="1" applyFill="1" applyBorder="1" applyAlignment="1">
      <alignment horizontal="center" vertical="center"/>
    </xf>
    <xf numFmtId="0" fontId="37" fillId="5" borderId="2" xfId="4" applyFont="1" applyFill="1" applyBorder="1" applyAlignment="1">
      <alignment horizontal="left" vertical="center" wrapText="1"/>
    </xf>
    <xf numFmtId="0" fontId="37" fillId="5" borderId="5" xfId="4" applyFont="1" applyFill="1" applyBorder="1" applyAlignment="1">
      <alignment horizontal="left" vertical="center" wrapText="1"/>
    </xf>
    <xf numFmtId="0" fontId="37" fillId="5" borderId="3" xfId="4" applyFont="1" applyFill="1" applyBorder="1" applyAlignment="1">
      <alignment horizontal="left" vertical="center" wrapText="1"/>
    </xf>
    <xf numFmtId="0" fontId="46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2" fillId="0" borderId="0" xfId="0" applyFont="1" applyAlignment="1">
      <alignment horizontal="center" wrapText="1"/>
    </xf>
    <xf numFmtId="167" fontId="47" fillId="4" borderId="1" xfId="0" applyNumberFormat="1" applyFont="1" applyFill="1" applyBorder="1" applyAlignment="1">
      <alignment horizontal="center" vertical="center"/>
    </xf>
    <xf numFmtId="167" fontId="47" fillId="0" borderId="1" xfId="0" applyNumberFormat="1" applyFont="1" applyBorder="1" applyAlignment="1">
      <alignment horizontal="center" vertical="center"/>
    </xf>
    <xf numFmtId="0" fontId="46" fillId="5" borderId="28" xfId="0" applyFont="1" applyFill="1" applyBorder="1" applyAlignment="1">
      <alignment horizontal="center" vertical="center"/>
    </xf>
    <xf numFmtId="0" fontId="46" fillId="5" borderId="29" xfId="0" applyFont="1" applyFill="1" applyBorder="1" applyAlignment="1">
      <alignment horizontal="center" vertical="center"/>
    </xf>
    <xf numFmtId="0" fontId="46" fillId="5" borderId="30" xfId="0" applyFont="1" applyFill="1" applyBorder="1" applyAlignment="1">
      <alignment horizontal="center" vertical="center"/>
    </xf>
    <xf numFmtId="0" fontId="46" fillId="5" borderId="3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7" fillId="4" borderId="2" xfId="0" applyFont="1" applyFill="1" applyBorder="1" applyAlignment="1">
      <alignment horizontal="center" vertical="center"/>
    </xf>
    <xf numFmtId="0" fontId="47" fillId="4" borderId="3" xfId="0" applyFont="1" applyFill="1" applyBorder="1" applyAlignment="1">
      <alignment horizontal="center" vertical="center"/>
    </xf>
    <xf numFmtId="0" fontId="15" fillId="0" borderId="0" xfId="3"/>
    <xf numFmtId="0" fontId="16" fillId="0" borderId="0" xfId="3" applyFont="1" applyAlignment="1">
      <alignment horizontal="center" vertical="center"/>
    </xf>
    <xf numFmtId="0" fontId="3" fillId="0" borderId="24" xfId="3" applyFont="1" applyBorder="1" applyAlignment="1">
      <alignment horizontal="center" vertical="center" wrapText="1"/>
    </xf>
    <xf numFmtId="0" fontId="20" fillId="0" borderId="25" xfId="3" applyFont="1" applyBorder="1"/>
    <xf numFmtId="0" fontId="3" fillId="0" borderId="0" xfId="3" applyFont="1" applyAlignment="1">
      <alignment horizontal="center" vertical="center"/>
    </xf>
    <xf numFmtId="0" fontId="36" fillId="0" borderId="0" xfId="3" applyFont="1" applyAlignment="1">
      <alignment horizontal="center"/>
    </xf>
    <xf numFmtId="0" fontId="50" fillId="0" borderId="0" xfId="3" applyFont="1" applyAlignment="1">
      <alignment horizontal="center"/>
    </xf>
    <xf numFmtId="0" fontId="45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3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49" fontId="0" fillId="0" borderId="1" xfId="0" applyNumberFormat="1" applyBorder="1" applyAlignment="1">
      <alignment horizontal="left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3" fillId="0" borderId="1" xfId="0" applyFont="1" applyBorder="1" applyAlignment="1">
      <alignment horizontal="center" vertical="center"/>
    </xf>
  </cellXfs>
  <cellStyles count="7">
    <cellStyle name="Moeda" xfId="1" builtinId="4"/>
    <cellStyle name="Moeda 2" xfId="6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Porcentagem" xfId="2" builtinId="5"/>
    <cellStyle name="Vírgula 2" xfId="5" xr:uid="{00000000-0005-0000-0000-000006000000}"/>
  </cellStyles>
  <dxfs count="14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4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344805</xdr:colOff>
      <xdr:row>1</xdr:row>
      <xdr:rowOff>108585</xdr:rowOff>
    </xdr:from>
    <xdr:to>
      <xdr:col>1</xdr:col>
      <xdr:colOff>963067</xdr:colOff>
      <xdr:row>5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805" y="108585"/>
          <a:ext cx="1166902" cy="9582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440054</xdr:colOff>
      <xdr:row>1</xdr:row>
      <xdr:rowOff>49529</xdr:rowOff>
    </xdr:from>
    <xdr:to>
      <xdr:col>1</xdr:col>
      <xdr:colOff>880719</xdr:colOff>
      <xdr:row>5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22E863-6FDD-4904-A7A9-5A1C0749E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054" y="192404"/>
          <a:ext cx="1305535" cy="11315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0</xdr:row>
      <xdr:rowOff>114300</xdr:rowOff>
    </xdr:from>
    <xdr:to>
      <xdr:col>1</xdr:col>
      <xdr:colOff>1196685</xdr:colOff>
      <xdr:row>5</xdr:row>
      <xdr:rowOff>66675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4300"/>
          <a:ext cx="132051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495300</xdr:colOff>
      <xdr:row>1</xdr:row>
      <xdr:rowOff>9526</xdr:rowOff>
    </xdr:from>
    <xdr:ext cx="1095375" cy="1143000"/>
    <xdr:pic>
      <xdr:nvPicPr>
        <xdr:cNvPr id="2" name="image1.png">
          <a:extLst>
            <a:ext uri="{FF2B5EF4-FFF2-40B4-BE49-F238E27FC236}">
              <a16:creationId xmlns:a16="http://schemas.microsoft.com/office/drawing/2014/main" id="{FF13736C-D599-4678-8A0B-3F726AAA95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5300" y="238126"/>
          <a:ext cx="1095375" cy="114300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0</xdr:row>
      <xdr:rowOff>133350</xdr:rowOff>
    </xdr:from>
    <xdr:to>
      <xdr:col>1</xdr:col>
      <xdr:colOff>788195</xdr:colOff>
      <xdr:row>4</xdr:row>
      <xdr:rowOff>161925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133350"/>
          <a:ext cx="1273969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94</xdr:row>
      <xdr:rowOff>95250</xdr:rowOff>
    </xdr:from>
    <xdr:to>
      <xdr:col>3</xdr:col>
      <xdr:colOff>514350</xdr:colOff>
      <xdr:row>98</xdr:row>
      <xdr:rowOff>125394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121BC5C-1850-412F-9625-194C41367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artisticGlowDiffused/>
                  </a14:imgEffect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20354925"/>
          <a:ext cx="1771650" cy="8016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view="pageBreakPreview" topLeftCell="A8" zoomScale="70" zoomScaleNormal="100" zoomScaleSheetLayoutView="70" workbookViewId="0">
      <selection activeCell="F24" sqref="F24"/>
    </sheetView>
  </sheetViews>
  <sheetFormatPr defaultRowHeight="15" x14ac:dyDescent="0.25"/>
  <cols>
    <col min="1" max="1" width="8" customWidth="1"/>
    <col min="2" max="2" width="18.28515625" customWidth="1"/>
    <col min="3" max="3" width="124.28515625" customWidth="1"/>
    <col min="4" max="4" width="8" customWidth="1"/>
    <col min="5" max="5" width="14.28515625" customWidth="1"/>
    <col min="6" max="6" width="13.7109375" bestFit="1" customWidth="1"/>
    <col min="7" max="7" width="9.42578125" customWidth="1"/>
    <col min="8" max="8" width="20.28515625" customWidth="1"/>
    <col min="9" max="9" width="14" bestFit="1" customWidth="1"/>
    <col min="10" max="11" width="12.85546875" bestFit="1" customWidth="1"/>
  </cols>
  <sheetData>
    <row r="1" spans="1:8" ht="21" hidden="1" customHeight="1" x14ac:dyDescent="0.35">
      <c r="C1" s="12" t="s">
        <v>14</v>
      </c>
      <c r="D1" s="10"/>
      <c r="E1" s="10"/>
      <c r="F1" s="10"/>
      <c r="G1" s="10"/>
    </row>
    <row r="2" spans="1:8" ht="21" x14ac:dyDescent="0.35">
      <c r="C2" s="12"/>
      <c r="D2" s="10"/>
      <c r="E2" s="10"/>
      <c r="F2" s="10"/>
      <c r="G2" s="10"/>
    </row>
    <row r="3" spans="1:8" ht="21" x14ac:dyDescent="0.35">
      <c r="A3" s="188" t="s">
        <v>9</v>
      </c>
      <c r="B3" s="188"/>
      <c r="C3" s="188"/>
      <c r="D3" s="188"/>
      <c r="E3" s="188"/>
      <c r="F3" s="188"/>
      <c r="G3" s="188"/>
      <c r="H3" s="188"/>
    </row>
    <row r="4" spans="1:8" ht="21" x14ac:dyDescent="0.35">
      <c r="A4" s="188" t="s">
        <v>8</v>
      </c>
      <c r="B4" s="188"/>
      <c r="C4" s="188"/>
      <c r="D4" s="188"/>
      <c r="E4" s="188"/>
      <c r="F4" s="188"/>
      <c r="G4" s="188"/>
      <c r="H4" s="188"/>
    </row>
    <row r="5" spans="1:8" ht="21" x14ac:dyDescent="0.35">
      <c r="A5" s="188" t="s">
        <v>44</v>
      </c>
      <c r="B5" s="188"/>
      <c r="C5" s="188"/>
      <c r="D5" s="188"/>
      <c r="E5" s="188"/>
      <c r="F5" s="188"/>
      <c r="G5" s="188"/>
      <c r="H5" s="188"/>
    </row>
    <row r="6" spans="1:8" x14ac:dyDescent="0.25">
      <c r="A6" s="14"/>
      <c r="B6" s="14"/>
      <c r="C6" s="14"/>
      <c r="D6" s="14"/>
      <c r="E6" s="14"/>
      <c r="F6" s="14"/>
      <c r="G6" s="14"/>
      <c r="H6" s="14"/>
    </row>
    <row r="7" spans="1:8" x14ac:dyDescent="0.25">
      <c r="A7" s="14"/>
      <c r="B7" s="14"/>
      <c r="C7" s="14"/>
      <c r="D7" s="14"/>
      <c r="E7" s="14"/>
      <c r="F7" s="14"/>
      <c r="G7" s="14"/>
      <c r="H7" s="14"/>
    </row>
    <row r="8" spans="1:8" x14ac:dyDescent="0.25">
      <c r="A8" s="3" t="s">
        <v>10</v>
      </c>
      <c r="B8" s="3"/>
      <c r="C8" s="3"/>
      <c r="D8" s="194" t="s">
        <v>52</v>
      </c>
      <c r="E8" s="194"/>
      <c r="F8" s="177">
        <f>'Anexo IE - Composição do BDI'!F19</f>
        <v>0.2369</v>
      </c>
    </row>
    <row r="9" spans="1:8" x14ac:dyDescent="0.25">
      <c r="A9" s="3" t="s">
        <v>11</v>
      </c>
      <c r="B9" s="3"/>
      <c r="C9" s="3"/>
      <c r="D9" s="194" t="s">
        <v>153</v>
      </c>
      <c r="E9" s="194"/>
      <c r="F9" s="178">
        <v>44986</v>
      </c>
    </row>
    <row r="10" spans="1:8" x14ac:dyDescent="0.25">
      <c r="A10" s="3"/>
      <c r="B10" s="3"/>
      <c r="C10" s="17"/>
    </row>
    <row r="11" spans="1:8" ht="15.75" x14ac:dyDescent="0.25">
      <c r="A11" s="193" t="s">
        <v>154</v>
      </c>
      <c r="B11" s="193"/>
      <c r="C11" s="193"/>
      <c r="D11" s="193"/>
      <c r="E11" s="193"/>
      <c r="F11" s="193"/>
      <c r="G11" s="193"/>
      <c r="H11" s="193"/>
    </row>
    <row r="13" spans="1:8" x14ac:dyDescent="0.25">
      <c r="A13" s="138" t="s">
        <v>0</v>
      </c>
      <c r="B13" s="138" t="s">
        <v>5</v>
      </c>
      <c r="C13" s="138" t="s">
        <v>12</v>
      </c>
      <c r="D13" s="138" t="s">
        <v>6</v>
      </c>
      <c r="E13" s="139" t="s">
        <v>13</v>
      </c>
      <c r="F13" s="139" t="s">
        <v>31</v>
      </c>
      <c r="G13" s="139" t="s">
        <v>55</v>
      </c>
      <c r="H13" s="138" t="s">
        <v>2</v>
      </c>
    </row>
    <row r="14" spans="1:8" x14ac:dyDescent="0.25">
      <c r="A14" s="190" t="s">
        <v>90</v>
      </c>
      <c r="B14" s="191"/>
      <c r="C14" s="191"/>
      <c r="D14" s="191"/>
      <c r="E14" s="191"/>
      <c r="F14" s="191"/>
      <c r="G14" s="191"/>
      <c r="H14" s="192"/>
    </row>
    <row r="15" spans="1:8" ht="28.15" customHeight="1" x14ac:dyDescent="0.25">
      <c r="A15" s="140" t="s">
        <v>39</v>
      </c>
      <c r="B15" s="141" t="s">
        <v>83</v>
      </c>
      <c r="C15" s="142" t="s">
        <v>84</v>
      </c>
      <c r="D15" s="141" t="s">
        <v>40</v>
      </c>
      <c r="E15" s="143">
        <v>111.13</v>
      </c>
      <c r="F15" s="144">
        <f>ROUND(E15+(E15*$F$8),2)</f>
        <v>137.46</v>
      </c>
      <c r="G15" s="79">
        <v>12</v>
      </c>
      <c r="H15" s="145">
        <f>ROUND(F15*G15,2)</f>
        <v>1649.52</v>
      </c>
    </row>
    <row r="16" spans="1:8" ht="25.15" customHeight="1" x14ac:dyDescent="0.25">
      <c r="A16" s="146"/>
      <c r="B16" s="147"/>
      <c r="C16" s="148"/>
      <c r="D16" s="147"/>
      <c r="E16" s="149"/>
      <c r="F16" s="150"/>
      <c r="G16" s="133" t="s">
        <v>112</v>
      </c>
      <c r="H16" s="151">
        <f>ROUND(SUM(H15),2)</f>
        <v>1649.52</v>
      </c>
    </row>
    <row r="17" spans="1:11" ht="24.6" customHeight="1" x14ac:dyDescent="0.25">
      <c r="A17" s="190" t="s">
        <v>91</v>
      </c>
      <c r="B17" s="191"/>
      <c r="C17" s="191"/>
      <c r="D17" s="191"/>
      <c r="E17" s="191"/>
      <c r="F17" s="191"/>
      <c r="G17" s="191"/>
      <c r="H17" s="192"/>
      <c r="I17" s="77" t="s">
        <v>2</v>
      </c>
    </row>
    <row r="18" spans="1:11" ht="42.75" customHeight="1" x14ac:dyDescent="0.25">
      <c r="A18" s="140" t="s">
        <v>89</v>
      </c>
      <c r="B18" s="141" t="s">
        <v>82</v>
      </c>
      <c r="C18" s="142" t="s">
        <v>132</v>
      </c>
      <c r="D18" s="141" t="s">
        <v>6</v>
      </c>
      <c r="E18" s="143">
        <f>'ANEXO IC- Composições'!G23</f>
        <v>2181.9</v>
      </c>
      <c r="F18" s="144">
        <f>ROUND(E18+(E18*$F$8),2)</f>
        <v>2698.79</v>
      </c>
      <c r="G18" s="79">
        <v>27</v>
      </c>
      <c r="H18" s="145">
        <f>ROUND(F18*G18,2)</f>
        <v>72867.33</v>
      </c>
      <c r="I18" s="176">
        <f>SUM(G18:G20)</f>
        <v>374</v>
      </c>
    </row>
    <row r="19" spans="1:11" ht="40.5" customHeight="1" x14ac:dyDescent="0.25">
      <c r="A19" s="140" t="s">
        <v>115</v>
      </c>
      <c r="B19" s="141" t="s">
        <v>87</v>
      </c>
      <c r="C19" s="142" t="s">
        <v>136</v>
      </c>
      <c r="D19" s="141" t="s">
        <v>6</v>
      </c>
      <c r="E19" s="143">
        <f>'ANEXO IC- Composições'!G39</f>
        <v>1919.49</v>
      </c>
      <c r="F19" s="144">
        <f>ROUND(E19+(E19*$F$8),2)</f>
        <v>2374.2199999999998</v>
      </c>
      <c r="G19" s="79">
        <v>170</v>
      </c>
      <c r="H19" s="145">
        <f t="shared" ref="H19:H20" si="0">ROUND(F19*G19,2)</f>
        <v>403617.4</v>
      </c>
      <c r="I19" s="176"/>
    </row>
    <row r="20" spans="1:11" ht="36" customHeight="1" x14ac:dyDescent="0.25">
      <c r="A20" s="140" t="s">
        <v>116</v>
      </c>
      <c r="B20" s="141" t="s">
        <v>113</v>
      </c>
      <c r="C20" s="142" t="s">
        <v>137</v>
      </c>
      <c r="D20" s="141" t="s">
        <v>6</v>
      </c>
      <c r="E20" s="143">
        <f>'ANEXO IC- Composições'!G54</f>
        <v>1154.46</v>
      </c>
      <c r="F20" s="144">
        <f>ROUND(E20+(E20*$F$8),2)</f>
        <v>1427.95</v>
      </c>
      <c r="G20" s="79">
        <v>177</v>
      </c>
      <c r="H20" s="145">
        <f t="shared" si="0"/>
        <v>252747.15</v>
      </c>
      <c r="I20" s="176">
        <f>I18/12</f>
        <v>31.166666666666668</v>
      </c>
    </row>
    <row r="21" spans="1:11" ht="18" customHeight="1" x14ac:dyDescent="0.25">
      <c r="A21" s="146"/>
      <c r="B21" s="147"/>
      <c r="C21" s="148"/>
      <c r="D21" s="147"/>
      <c r="E21" s="149"/>
      <c r="F21" s="150"/>
      <c r="G21" s="133" t="s">
        <v>112</v>
      </c>
      <c r="H21" s="151">
        <f>ROUND(SUM(H18:H20),2)</f>
        <v>729231.88</v>
      </c>
    </row>
    <row r="22" spans="1:11" ht="23.45" customHeight="1" x14ac:dyDescent="0.25">
      <c r="A22" s="190" t="s">
        <v>138</v>
      </c>
      <c r="B22" s="191"/>
      <c r="C22" s="191"/>
      <c r="D22" s="191"/>
      <c r="E22" s="191"/>
      <c r="F22" s="191"/>
      <c r="G22" s="191"/>
      <c r="H22" s="192"/>
    </row>
    <row r="23" spans="1:11" ht="26.45" customHeight="1" x14ac:dyDescent="0.25">
      <c r="A23" s="140" t="s">
        <v>94</v>
      </c>
      <c r="B23" s="141" t="s">
        <v>32</v>
      </c>
      <c r="C23" s="142" t="s">
        <v>33</v>
      </c>
      <c r="D23" s="141" t="s">
        <v>6</v>
      </c>
      <c r="E23" s="143">
        <v>864.67</v>
      </c>
      <c r="F23" s="144">
        <f>ROUND(E23+(E23*$F$8),2)</f>
        <v>1069.51</v>
      </c>
      <c r="G23" s="79">
        <v>14</v>
      </c>
      <c r="H23" s="145">
        <f t="shared" ref="H23:H27" si="1">F23*G23</f>
        <v>14973.14</v>
      </c>
    </row>
    <row r="24" spans="1:11" ht="24" x14ac:dyDescent="0.25">
      <c r="A24" s="140" t="s">
        <v>95</v>
      </c>
      <c r="B24" s="141" t="s">
        <v>118</v>
      </c>
      <c r="C24" s="142" t="s">
        <v>119</v>
      </c>
      <c r="D24" s="141" t="s">
        <v>6</v>
      </c>
      <c r="E24" s="143">
        <v>755.21</v>
      </c>
      <c r="F24" s="144">
        <f>ROUND(E24+(E24*$F$8),2)</f>
        <v>934.12</v>
      </c>
      <c r="G24" s="79">
        <v>7</v>
      </c>
      <c r="H24" s="145">
        <f>F24*G24</f>
        <v>6538.84</v>
      </c>
    </row>
    <row r="25" spans="1:11" ht="14.45" customHeight="1" x14ac:dyDescent="0.25">
      <c r="A25" s="140" t="s">
        <v>96</v>
      </c>
      <c r="B25" s="141" t="s">
        <v>117</v>
      </c>
      <c r="C25" s="142" t="s">
        <v>120</v>
      </c>
      <c r="D25" s="141" t="s">
        <v>6</v>
      </c>
      <c r="E25" s="143">
        <v>493.64</v>
      </c>
      <c r="F25" s="144">
        <f>ROUND(E25+(E25*$F$8),2)</f>
        <v>610.58000000000004</v>
      </c>
      <c r="G25" s="79">
        <v>7</v>
      </c>
      <c r="H25" s="145">
        <f>F25*G25</f>
        <v>4274.0600000000004</v>
      </c>
    </row>
    <row r="26" spans="1:11" ht="37.15" customHeight="1" x14ac:dyDescent="0.25">
      <c r="A26" s="140" t="s">
        <v>121</v>
      </c>
      <c r="B26" s="141" t="s">
        <v>150</v>
      </c>
      <c r="C26" s="152" t="s">
        <v>86</v>
      </c>
      <c r="D26" s="141" t="s">
        <v>6</v>
      </c>
      <c r="E26" s="143">
        <f>'ANEXO IC- Composições'!G60</f>
        <v>59.3</v>
      </c>
      <c r="F26" s="144">
        <f>ROUND(E26+(E26*$F$8),2)</f>
        <v>73.349999999999994</v>
      </c>
      <c r="G26" s="79">
        <v>24</v>
      </c>
      <c r="H26" s="145">
        <f t="shared" si="1"/>
        <v>1760.3999999999999</v>
      </c>
    </row>
    <row r="27" spans="1:11" x14ac:dyDescent="0.25">
      <c r="A27" s="140" t="s">
        <v>122</v>
      </c>
      <c r="B27" s="141" t="s">
        <v>139</v>
      </c>
      <c r="C27" s="152" t="s">
        <v>149</v>
      </c>
      <c r="D27" s="141" t="s">
        <v>38</v>
      </c>
      <c r="E27" s="143">
        <f>'ANEXO IC- Composições'!G67</f>
        <v>4.3</v>
      </c>
      <c r="F27" s="144">
        <f>ROUND(E27+(E27*$F$8),2)</f>
        <v>5.32</v>
      </c>
      <c r="G27" s="79">
        <v>100</v>
      </c>
      <c r="H27" s="145">
        <f t="shared" si="1"/>
        <v>532</v>
      </c>
    </row>
    <row r="28" spans="1:11" x14ac:dyDescent="0.25">
      <c r="A28" s="153"/>
      <c r="B28" s="154"/>
      <c r="C28" s="155"/>
      <c r="D28" s="154"/>
      <c r="E28" s="156"/>
      <c r="F28" s="157"/>
      <c r="G28" s="133" t="s">
        <v>112</v>
      </c>
      <c r="H28" s="151">
        <f>ROUND(SUM(H23:H27),2)</f>
        <v>28078.44</v>
      </c>
    </row>
    <row r="29" spans="1:11" x14ac:dyDescent="0.25">
      <c r="A29" s="131"/>
      <c r="B29" s="131"/>
      <c r="C29" s="131" t="s">
        <v>151</v>
      </c>
      <c r="D29" s="131"/>
      <c r="E29" s="131"/>
      <c r="F29" s="131"/>
      <c r="G29" s="158" t="s">
        <v>2</v>
      </c>
      <c r="H29" s="159">
        <f>ROUND(SUM(H16,H21,H28),2)</f>
        <v>758959.84</v>
      </c>
      <c r="I29" s="15">
        <f>H29*0.75</f>
        <v>569219.88</v>
      </c>
      <c r="J29" s="15">
        <f>I29/12</f>
        <v>47434.99</v>
      </c>
      <c r="K29" s="15"/>
    </row>
    <row r="30" spans="1:11" x14ac:dyDescent="0.25">
      <c r="A30" s="131"/>
      <c r="B30" s="131"/>
      <c r="C30" s="187" t="s">
        <v>159</v>
      </c>
      <c r="D30" s="187"/>
      <c r="E30" s="187"/>
      <c r="F30" s="131"/>
      <c r="G30" s="131"/>
      <c r="H30" s="160"/>
    </row>
    <row r="31" spans="1:11" x14ac:dyDescent="0.25">
      <c r="A31" s="131"/>
      <c r="B31" s="131"/>
      <c r="C31" s="187"/>
      <c r="D31" s="187"/>
      <c r="E31" s="187"/>
      <c r="F31" s="131"/>
      <c r="G31" s="189"/>
      <c r="H31" s="189"/>
    </row>
    <row r="32" spans="1:11" ht="38.25" customHeight="1" x14ac:dyDescent="0.25">
      <c r="A32" s="131"/>
      <c r="B32" s="131"/>
      <c r="C32" s="186" t="s">
        <v>160</v>
      </c>
      <c r="D32" s="187"/>
      <c r="E32" s="187"/>
      <c r="F32" s="163"/>
      <c r="G32" s="131"/>
      <c r="H32" s="131"/>
    </row>
    <row r="33" spans="1:8" x14ac:dyDescent="0.25">
      <c r="A33" s="131"/>
      <c r="B33" s="131"/>
      <c r="C33" s="162"/>
      <c r="D33" s="131"/>
      <c r="E33" s="131"/>
      <c r="F33" s="131"/>
      <c r="G33" s="131"/>
      <c r="H33" s="131"/>
    </row>
    <row r="34" spans="1:8" x14ac:dyDescent="0.25">
      <c r="A34" s="131"/>
      <c r="B34" s="131"/>
      <c r="C34" s="131"/>
      <c r="D34" s="131"/>
      <c r="E34" s="131"/>
      <c r="F34" s="131"/>
      <c r="G34" s="131"/>
      <c r="H34" s="131"/>
    </row>
    <row r="35" spans="1:8" x14ac:dyDescent="0.25">
      <c r="A35" s="131"/>
      <c r="B35" s="131"/>
      <c r="D35" s="131"/>
      <c r="E35" s="161"/>
      <c r="F35" s="131"/>
      <c r="G35" s="131"/>
      <c r="H35" s="131"/>
    </row>
    <row r="36" spans="1:8" x14ac:dyDescent="0.25">
      <c r="A36" s="131"/>
      <c r="B36" s="131"/>
      <c r="D36" s="131"/>
      <c r="E36" s="161"/>
      <c r="F36" s="131"/>
      <c r="G36" s="131"/>
      <c r="H36" s="131"/>
    </row>
    <row r="37" spans="1:8" x14ac:dyDescent="0.25">
      <c r="E37" s="97"/>
    </row>
    <row r="38" spans="1:8" x14ac:dyDescent="0.25">
      <c r="E38" s="97"/>
    </row>
  </sheetData>
  <mergeCells count="13">
    <mergeCell ref="C32:E32"/>
    <mergeCell ref="A3:H3"/>
    <mergeCell ref="A4:H4"/>
    <mergeCell ref="A5:H5"/>
    <mergeCell ref="G31:H31"/>
    <mergeCell ref="A14:H14"/>
    <mergeCell ref="A17:H17"/>
    <mergeCell ref="A22:H22"/>
    <mergeCell ref="A11:H11"/>
    <mergeCell ref="D9:E9"/>
    <mergeCell ref="D8:E8"/>
    <mergeCell ref="C30:E30"/>
    <mergeCell ref="C31:E31"/>
  </mergeCells>
  <phoneticPr fontId="14" type="noConversion"/>
  <pageMargins left="0.511811024" right="0.511811024" top="0.78740157499999996" bottom="0.78740157499999996" header="0.31496062000000002" footer="0.31496062000000002"/>
  <pageSetup paperSize="9" scale="6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>
    <pageSetUpPr fitToPage="1"/>
  </sheetPr>
  <dimension ref="A2:J75"/>
  <sheetViews>
    <sheetView showGridLines="0" tabSelected="1" view="pageBreakPreview" topLeftCell="A7" zoomScale="70" zoomScaleNormal="100" zoomScaleSheetLayoutView="70" workbookViewId="0">
      <selection activeCell="C65" sqref="C65"/>
    </sheetView>
  </sheetViews>
  <sheetFormatPr defaultColWidth="9.140625" defaultRowHeight="11.25" x14ac:dyDescent="0.2"/>
  <cols>
    <col min="1" max="1" width="13.28515625" style="71" customWidth="1"/>
    <col min="2" max="2" width="14.5703125" style="98" bestFit="1" customWidth="1"/>
    <col min="3" max="3" width="80.5703125" style="75" customWidth="1"/>
    <col min="4" max="4" width="8.140625" style="103" customWidth="1"/>
    <col min="5" max="5" width="17.85546875" style="76" customWidth="1"/>
    <col min="6" max="6" width="23" style="76" customWidth="1"/>
    <col min="7" max="7" width="15.5703125" style="76" customWidth="1"/>
    <col min="8" max="8" width="13.7109375" style="71" customWidth="1"/>
    <col min="9" max="9" width="9" style="71" customWidth="1"/>
    <col min="10" max="10" width="11.140625" style="71" bestFit="1" customWidth="1"/>
    <col min="11" max="256" width="9.140625" style="71"/>
    <col min="257" max="257" width="11.28515625" style="71" customWidth="1"/>
    <col min="258" max="258" width="11.5703125" style="71" customWidth="1"/>
    <col min="259" max="259" width="46.28515625" style="71" customWidth="1"/>
    <col min="260" max="260" width="5" style="71" customWidth="1"/>
    <col min="261" max="261" width="13.140625" style="71" bestFit="1" customWidth="1"/>
    <col min="262" max="262" width="11.7109375" style="71" customWidth="1"/>
    <col min="263" max="263" width="15.5703125" style="71" customWidth="1"/>
    <col min="264" max="264" width="13.7109375" style="71" customWidth="1"/>
    <col min="265" max="265" width="9" style="71" customWidth="1"/>
    <col min="266" max="266" width="11.140625" style="71" bestFit="1" customWidth="1"/>
    <col min="267" max="512" width="9.140625" style="71"/>
    <col min="513" max="513" width="11.28515625" style="71" customWidth="1"/>
    <col min="514" max="514" width="11.5703125" style="71" customWidth="1"/>
    <col min="515" max="515" width="46.28515625" style="71" customWidth="1"/>
    <col min="516" max="516" width="5" style="71" customWidth="1"/>
    <col min="517" max="517" width="13.140625" style="71" bestFit="1" customWidth="1"/>
    <col min="518" max="518" width="11.7109375" style="71" customWidth="1"/>
    <col min="519" max="519" width="15.5703125" style="71" customWidth="1"/>
    <col min="520" max="520" width="13.7109375" style="71" customWidth="1"/>
    <col min="521" max="521" width="9" style="71" customWidth="1"/>
    <col min="522" max="522" width="11.140625" style="71" bestFit="1" customWidth="1"/>
    <col min="523" max="768" width="9.140625" style="71"/>
    <col min="769" max="769" width="11.28515625" style="71" customWidth="1"/>
    <col min="770" max="770" width="11.5703125" style="71" customWidth="1"/>
    <col min="771" max="771" width="46.28515625" style="71" customWidth="1"/>
    <col min="772" max="772" width="5" style="71" customWidth="1"/>
    <col min="773" max="773" width="13.140625" style="71" bestFit="1" customWidth="1"/>
    <col min="774" max="774" width="11.7109375" style="71" customWidth="1"/>
    <col min="775" max="775" width="15.5703125" style="71" customWidth="1"/>
    <col min="776" max="776" width="13.7109375" style="71" customWidth="1"/>
    <col min="777" max="777" width="9" style="71" customWidth="1"/>
    <col min="778" max="778" width="11.140625" style="71" bestFit="1" customWidth="1"/>
    <col min="779" max="1024" width="9.140625" style="71"/>
    <col min="1025" max="1025" width="11.28515625" style="71" customWidth="1"/>
    <col min="1026" max="1026" width="11.5703125" style="71" customWidth="1"/>
    <col min="1027" max="1027" width="46.28515625" style="71" customWidth="1"/>
    <col min="1028" max="1028" width="5" style="71" customWidth="1"/>
    <col min="1029" max="1029" width="13.140625" style="71" bestFit="1" customWidth="1"/>
    <col min="1030" max="1030" width="11.7109375" style="71" customWidth="1"/>
    <col min="1031" max="1031" width="15.5703125" style="71" customWidth="1"/>
    <col min="1032" max="1032" width="13.7109375" style="71" customWidth="1"/>
    <col min="1033" max="1033" width="9" style="71" customWidth="1"/>
    <col min="1034" max="1034" width="11.140625" style="71" bestFit="1" customWidth="1"/>
    <col min="1035" max="1280" width="9.140625" style="71"/>
    <col min="1281" max="1281" width="11.28515625" style="71" customWidth="1"/>
    <col min="1282" max="1282" width="11.5703125" style="71" customWidth="1"/>
    <col min="1283" max="1283" width="46.28515625" style="71" customWidth="1"/>
    <col min="1284" max="1284" width="5" style="71" customWidth="1"/>
    <col min="1285" max="1285" width="13.140625" style="71" bestFit="1" customWidth="1"/>
    <col min="1286" max="1286" width="11.7109375" style="71" customWidth="1"/>
    <col min="1287" max="1287" width="15.5703125" style="71" customWidth="1"/>
    <col min="1288" max="1288" width="13.7109375" style="71" customWidth="1"/>
    <col min="1289" max="1289" width="9" style="71" customWidth="1"/>
    <col min="1290" max="1290" width="11.140625" style="71" bestFit="1" customWidth="1"/>
    <col min="1291" max="1536" width="9.140625" style="71"/>
    <col min="1537" max="1537" width="11.28515625" style="71" customWidth="1"/>
    <col min="1538" max="1538" width="11.5703125" style="71" customWidth="1"/>
    <col min="1539" max="1539" width="46.28515625" style="71" customWidth="1"/>
    <col min="1540" max="1540" width="5" style="71" customWidth="1"/>
    <col min="1541" max="1541" width="13.140625" style="71" bestFit="1" customWidth="1"/>
    <col min="1542" max="1542" width="11.7109375" style="71" customWidth="1"/>
    <col min="1543" max="1543" width="15.5703125" style="71" customWidth="1"/>
    <col min="1544" max="1544" width="13.7109375" style="71" customWidth="1"/>
    <col min="1545" max="1545" width="9" style="71" customWidth="1"/>
    <col min="1546" max="1546" width="11.140625" style="71" bestFit="1" customWidth="1"/>
    <col min="1547" max="1792" width="9.140625" style="71"/>
    <col min="1793" max="1793" width="11.28515625" style="71" customWidth="1"/>
    <col min="1794" max="1794" width="11.5703125" style="71" customWidth="1"/>
    <col min="1795" max="1795" width="46.28515625" style="71" customWidth="1"/>
    <col min="1796" max="1796" width="5" style="71" customWidth="1"/>
    <col min="1797" max="1797" width="13.140625" style="71" bestFit="1" customWidth="1"/>
    <col min="1798" max="1798" width="11.7109375" style="71" customWidth="1"/>
    <col min="1799" max="1799" width="15.5703125" style="71" customWidth="1"/>
    <col min="1800" max="1800" width="13.7109375" style="71" customWidth="1"/>
    <col min="1801" max="1801" width="9" style="71" customWidth="1"/>
    <col min="1802" max="1802" width="11.140625" style="71" bestFit="1" customWidth="1"/>
    <col min="1803" max="2048" width="9.140625" style="71"/>
    <col min="2049" max="2049" width="11.28515625" style="71" customWidth="1"/>
    <col min="2050" max="2050" width="11.5703125" style="71" customWidth="1"/>
    <col min="2051" max="2051" width="46.28515625" style="71" customWidth="1"/>
    <col min="2052" max="2052" width="5" style="71" customWidth="1"/>
    <col min="2053" max="2053" width="13.140625" style="71" bestFit="1" customWidth="1"/>
    <col min="2054" max="2054" width="11.7109375" style="71" customWidth="1"/>
    <col min="2055" max="2055" width="15.5703125" style="71" customWidth="1"/>
    <col min="2056" max="2056" width="13.7109375" style="71" customWidth="1"/>
    <col min="2057" max="2057" width="9" style="71" customWidth="1"/>
    <col min="2058" max="2058" width="11.140625" style="71" bestFit="1" customWidth="1"/>
    <col min="2059" max="2304" width="9.140625" style="71"/>
    <col min="2305" max="2305" width="11.28515625" style="71" customWidth="1"/>
    <col min="2306" max="2306" width="11.5703125" style="71" customWidth="1"/>
    <col min="2307" max="2307" width="46.28515625" style="71" customWidth="1"/>
    <col min="2308" max="2308" width="5" style="71" customWidth="1"/>
    <col min="2309" max="2309" width="13.140625" style="71" bestFit="1" customWidth="1"/>
    <col min="2310" max="2310" width="11.7109375" style="71" customWidth="1"/>
    <col min="2311" max="2311" width="15.5703125" style="71" customWidth="1"/>
    <col min="2312" max="2312" width="13.7109375" style="71" customWidth="1"/>
    <col min="2313" max="2313" width="9" style="71" customWidth="1"/>
    <col min="2314" max="2314" width="11.140625" style="71" bestFit="1" customWidth="1"/>
    <col min="2315" max="2560" width="9.140625" style="71"/>
    <col min="2561" max="2561" width="11.28515625" style="71" customWidth="1"/>
    <col min="2562" max="2562" width="11.5703125" style="71" customWidth="1"/>
    <col min="2563" max="2563" width="46.28515625" style="71" customWidth="1"/>
    <col min="2564" max="2564" width="5" style="71" customWidth="1"/>
    <col min="2565" max="2565" width="13.140625" style="71" bestFit="1" customWidth="1"/>
    <col min="2566" max="2566" width="11.7109375" style="71" customWidth="1"/>
    <col min="2567" max="2567" width="15.5703125" style="71" customWidth="1"/>
    <col min="2568" max="2568" width="13.7109375" style="71" customWidth="1"/>
    <col min="2569" max="2569" width="9" style="71" customWidth="1"/>
    <col min="2570" max="2570" width="11.140625" style="71" bestFit="1" customWidth="1"/>
    <col min="2571" max="2816" width="9.140625" style="71"/>
    <col min="2817" max="2817" width="11.28515625" style="71" customWidth="1"/>
    <col min="2818" max="2818" width="11.5703125" style="71" customWidth="1"/>
    <col min="2819" max="2819" width="46.28515625" style="71" customWidth="1"/>
    <col min="2820" max="2820" width="5" style="71" customWidth="1"/>
    <col min="2821" max="2821" width="13.140625" style="71" bestFit="1" customWidth="1"/>
    <col min="2822" max="2822" width="11.7109375" style="71" customWidth="1"/>
    <col min="2823" max="2823" width="15.5703125" style="71" customWidth="1"/>
    <col min="2824" max="2824" width="13.7109375" style="71" customWidth="1"/>
    <col min="2825" max="2825" width="9" style="71" customWidth="1"/>
    <col min="2826" max="2826" width="11.140625" style="71" bestFit="1" customWidth="1"/>
    <col min="2827" max="3072" width="9.140625" style="71"/>
    <col min="3073" max="3073" width="11.28515625" style="71" customWidth="1"/>
    <col min="3074" max="3074" width="11.5703125" style="71" customWidth="1"/>
    <col min="3075" max="3075" width="46.28515625" style="71" customWidth="1"/>
    <col min="3076" max="3076" width="5" style="71" customWidth="1"/>
    <col min="3077" max="3077" width="13.140625" style="71" bestFit="1" customWidth="1"/>
    <col min="3078" max="3078" width="11.7109375" style="71" customWidth="1"/>
    <col min="3079" max="3079" width="15.5703125" style="71" customWidth="1"/>
    <col min="3080" max="3080" width="13.7109375" style="71" customWidth="1"/>
    <col min="3081" max="3081" width="9" style="71" customWidth="1"/>
    <col min="3082" max="3082" width="11.140625" style="71" bestFit="1" customWidth="1"/>
    <col min="3083" max="3328" width="9.140625" style="71"/>
    <col min="3329" max="3329" width="11.28515625" style="71" customWidth="1"/>
    <col min="3330" max="3330" width="11.5703125" style="71" customWidth="1"/>
    <col min="3331" max="3331" width="46.28515625" style="71" customWidth="1"/>
    <col min="3332" max="3332" width="5" style="71" customWidth="1"/>
    <col min="3333" max="3333" width="13.140625" style="71" bestFit="1" customWidth="1"/>
    <col min="3334" max="3334" width="11.7109375" style="71" customWidth="1"/>
    <col min="3335" max="3335" width="15.5703125" style="71" customWidth="1"/>
    <col min="3336" max="3336" width="13.7109375" style="71" customWidth="1"/>
    <col min="3337" max="3337" width="9" style="71" customWidth="1"/>
    <col min="3338" max="3338" width="11.140625" style="71" bestFit="1" customWidth="1"/>
    <col min="3339" max="3584" width="9.140625" style="71"/>
    <col min="3585" max="3585" width="11.28515625" style="71" customWidth="1"/>
    <col min="3586" max="3586" width="11.5703125" style="71" customWidth="1"/>
    <col min="3587" max="3587" width="46.28515625" style="71" customWidth="1"/>
    <col min="3588" max="3588" width="5" style="71" customWidth="1"/>
    <col min="3589" max="3589" width="13.140625" style="71" bestFit="1" customWidth="1"/>
    <col min="3590" max="3590" width="11.7109375" style="71" customWidth="1"/>
    <col min="3591" max="3591" width="15.5703125" style="71" customWidth="1"/>
    <col min="3592" max="3592" width="13.7109375" style="71" customWidth="1"/>
    <col min="3593" max="3593" width="9" style="71" customWidth="1"/>
    <col min="3594" max="3594" width="11.140625" style="71" bestFit="1" customWidth="1"/>
    <col min="3595" max="3840" width="9.140625" style="71"/>
    <col min="3841" max="3841" width="11.28515625" style="71" customWidth="1"/>
    <col min="3842" max="3842" width="11.5703125" style="71" customWidth="1"/>
    <col min="3843" max="3843" width="46.28515625" style="71" customWidth="1"/>
    <col min="3844" max="3844" width="5" style="71" customWidth="1"/>
    <col min="3845" max="3845" width="13.140625" style="71" bestFit="1" customWidth="1"/>
    <col min="3846" max="3846" width="11.7109375" style="71" customWidth="1"/>
    <col min="3847" max="3847" width="15.5703125" style="71" customWidth="1"/>
    <col min="3848" max="3848" width="13.7109375" style="71" customWidth="1"/>
    <col min="3849" max="3849" width="9" style="71" customWidth="1"/>
    <col min="3850" max="3850" width="11.140625" style="71" bestFit="1" customWidth="1"/>
    <col min="3851" max="4096" width="9.140625" style="71"/>
    <col min="4097" max="4097" width="11.28515625" style="71" customWidth="1"/>
    <col min="4098" max="4098" width="11.5703125" style="71" customWidth="1"/>
    <col min="4099" max="4099" width="46.28515625" style="71" customWidth="1"/>
    <col min="4100" max="4100" width="5" style="71" customWidth="1"/>
    <col min="4101" max="4101" width="13.140625" style="71" bestFit="1" customWidth="1"/>
    <col min="4102" max="4102" width="11.7109375" style="71" customWidth="1"/>
    <col min="4103" max="4103" width="15.5703125" style="71" customWidth="1"/>
    <col min="4104" max="4104" width="13.7109375" style="71" customWidth="1"/>
    <col min="4105" max="4105" width="9" style="71" customWidth="1"/>
    <col min="4106" max="4106" width="11.140625" style="71" bestFit="1" customWidth="1"/>
    <col min="4107" max="4352" width="9.140625" style="71"/>
    <col min="4353" max="4353" width="11.28515625" style="71" customWidth="1"/>
    <col min="4354" max="4354" width="11.5703125" style="71" customWidth="1"/>
    <col min="4355" max="4355" width="46.28515625" style="71" customWidth="1"/>
    <col min="4356" max="4356" width="5" style="71" customWidth="1"/>
    <col min="4357" max="4357" width="13.140625" style="71" bestFit="1" customWidth="1"/>
    <col min="4358" max="4358" width="11.7109375" style="71" customWidth="1"/>
    <col min="4359" max="4359" width="15.5703125" style="71" customWidth="1"/>
    <col min="4360" max="4360" width="13.7109375" style="71" customWidth="1"/>
    <col min="4361" max="4361" width="9" style="71" customWidth="1"/>
    <col min="4362" max="4362" width="11.140625" style="71" bestFit="1" customWidth="1"/>
    <col min="4363" max="4608" width="9.140625" style="71"/>
    <col min="4609" max="4609" width="11.28515625" style="71" customWidth="1"/>
    <col min="4610" max="4610" width="11.5703125" style="71" customWidth="1"/>
    <col min="4611" max="4611" width="46.28515625" style="71" customWidth="1"/>
    <col min="4612" max="4612" width="5" style="71" customWidth="1"/>
    <col min="4613" max="4613" width="13.140625" style="71" bestFit="1" customWidth="1"/>
    <col min="4614" max="4614" width="11.7109375" style="71" customWidth="1"/>
    <col min="4615" max="4615" width="15.5703125" style="71" customWidth="1"/>
    <col min="4616" max="4616" width="13.7109375" style="71" customWidth="1"/>
    <col min="4617" max="4617" width="9" style="71" customWidth="1"/>
    <col min="4618" max="4618" width="11.140625" style="71" bestFit="1" customWidth="1"/>
    <col min="4619" max="4864" width="9.140625" style="71"/>
    <col min="4865" max="4865" width="11.28515625" style="71" customWidth="1"/>
    <col min="4866" max="4866" width="11.5703125" style="71" customWidth="1"/>
    <col min="4867" max="4867" width="46.28515625" style="71" customWidth="1"/>
    <col min="4868" max="4868" width="5" style="71" customWidth="1"/>
    <col min="4869" max="4869" width="13.140625" style="71" bestFit="1" customWidth="1"/>
    <col min="4870" max="4870" width="11.7109375" style="71" customWidth="1"/>
    <col min="4871" max="4871" width="15.5703125" style="71" customWidth="1"/>
    <col min="4872" max="4872" width="13.7109375" style="71" customWidth="1"/>
    <col min="4873" max="4873" width="9" style="71" customWidth="1"/>
    <col min="4874" max="4874" width="11.140625" style="71" bestFit="1" customWidth="1"/>
    <col min="4875" max="5120" width="9.140625" style="71"/>
    <col min="5121" max="5121" width="11.28515625" style="71" customWidth="1"/>
    <col min="5122" max="5122" width="11.5703125" style="71" customWidth="1"/>
    <col min="5123" max="5123" width="46.28515625" style="71" customWidth="1"/>
    <col min="5124" max="5124" width="5" style="71" customWidth="1"/>
    <col min="5125" max="5125" width="13.140625" style="71" bestFit="1" customWidth="1"/>
    <col min="5126" max="5126" width="11.7109375" style="71" customWidth="1"/>
    <col min="5127" max="5127" width="15.5703125" style="71" customWidth="1"/>
    <col min="5128" max="5128" width="13.7109375" style="71" customWidth="1"/>
    <col min="5129" max="5129" width="9" style="71" customWidth="1"/>
    <col min="5130" max="5130" width="11.140625" style="71" bestFit="1" customWidth="1"/>
    <col min="5131" max="5376" width="9.140625" style="71"/>
    <col min="5377" max="5377" width="11.28515625" style="71" customWidth="1"/>
    <col min="5378" max="5378" width="11.5703125" style="71" customWidth="1"/>
    <col min="5379" max="5379" width="46.28515625" style="71" customWidth="1"/>
    <col min="5380" max="5380" width="5" style="71" customWidth="1"/>
    <col min="5381" max="5381" width="13.140625" style="71" bestFit="1" customWidth="1"/>
    <col min="5382" max="5382" width="11.7109375" style="71" customWidth="1"/>
    <col min="5383" max="5383" width="15.5703125" style="71" customWidth="1"/>
    <col min="5384" max="5384" width="13.7109375" style="71" customWidth="1"/>
    <col min="5385" max="5385" width="9" style="71" customWidth="1"/>
    <col min="5386" max="5386" width="11.140625" style="71" bestFit="1" customWidth="1"/>
    <col min="5387" max="5632" width="9.140625" style="71"/>
    <col min="5633" max="5633" width="11.28515625" style="71" customWidth="1"/>
    <col min="5634" max="5634" width="11.5703125" style="71" customWidth="1"/>
    <col min="5635" max="5635" width="46.28515625" style="71" customWidth="1"/>
    <col min="5636" max="5636" width="5" style="71" customWidth="1"/>
    <col min="5637" max="5637" width="13.140625" style="71" bestFit="1" customWidth="1"/>
    <col min="5638" max="5638" width="11.7109375" style="71" customWidth="1"/>
    <col min="5639" max="5639" width="15.5703125" style="71" customWidth="1"/>
    <col min="5640" max="5640" width="13.7109375" style="71" customWidth="1"/>
    <col min="5641" max="5641" width="9" style="71" customWidth="1"/>
    <col min="5642" max="5642" width="11.140625" style="71" bestFit="1" customWidth="1"/>
    <col min="5643" max="5888" width="9.140625" style="71"/>
    <col min="5889" max="5889" width="11.28515625" style="71" customWidth="1"/>
    <col min="5890" max="5890" width="11.5703125" style="71" customWidth="1"/>
    <col min="5891" max="5891" width="46.28515625" style="71" customWidth="1"/>
    <col min="5892" max="5892" width="5" style="71" customWidth="1"/>
    <col min="5893" max="5893" width="13.140625" style="71" bestFit="1" customWidth="1"/>
    <col min="5894" max="5894" width="11.7109375" style="71" customWidth="1"/>
    <col min="5895" max="5895" width="15.5703125" style="71" customWidth="1"/>
    <col min="5896" max="5896" width="13.7109375" style="71" customWidth="1"/>
    <col min="5897" max="5897" width="9" style="71" customWidth="1"/>
    <col min="5898" max="5898" width="11.140625" style="71" bestFit="1" customWidth="1"/>
    <col min="5899" max="6144" width="9.140625" style="71"/>
    <col min="6145" max="6145" width="11.28515625" style="71" customWidth="1"/>
    <col min="6146" max="6146" width="11.5703125" style="71" customWidth="1"/>
    <col min="6147" max="6147" width="46.28515625" style="71" customWidth="1"/>
    <col min="6148" max="6148" width="5" style="71" customWidth="1"/>
    <col min="6149" max="6149" width="13.140625" style="71" bestFit="1" customWidth="1"/>
    <col min="6150" max="6150" width="11.7109375" style="71" customWidth="1"/>
    <col min="6151" max="6151" width="15.5703125" style="71" customWidth="1"/>
    <col min="6152" max="6152" width="13.7109375" style="71" customWidth="1"/>
    <col min="6153" max="6153" width="9" style="71" customWidth="1"/>
    <col min="6154" max="6154" width="11.140625" style="71" bestFit="1" customWidth="1"/>
    <col min="6155" max="6400" width="9.140625" style="71"/>
    <col min="6401" max="6401" width="11.28515625" style="71" customWidth="1"/>
    <col min="6402" max="6402" width="11.5703125" style="71" customWidth="1"/>
    <col min="6403" max="6403" width="46.28515625" style="71" customWidth="1"/>
    <col min="6404" max="6404" width="5" style="71" customWidth="1"/>
    <col min="6405" max="6405" width="13.140625" style="71" bestFit="1" customWidth="1"/>
    <col min="6406" max="6406" width="11.7109375" style="71" customWidth="1"/>
    <col min="6407" max="6407" width="15.5703125" style="71" customWidth="1"/>
    <col min="6408" max="6408" width="13.7109375" style="71" customWidth="1"/>
    <col min="6409" max="6409" width="9" style="71" customWidth="1"/>
    <col min="6410" max="6410" width="11.140625" style="71" bestFit="1" customWidth="1"/>
    <col min="6411" max="6656" width="9.140625" style="71"/>
    <col min="6657" max="6657" width="11.28515625" style="71" customWidth="1"/>
    <col min="6658" max="6658" width="11.5703125" style="71" customWidth="1"/>
    <col min="6659" max="6659" width="46.28515625" style="71" customWidth="1"/>
    <col min="6660" max="6660" width="5" style="71" customWidth="1"/>
    <col min="6661" max="6661" width="13.140625" style="71" bestFit="1" customWidth="1"/>
    <col min="6662" max="6662" width="11.7109375" style="71" customWidth="1"/>
    <col min="6663" max="6663" width="15.5703125" style="71" customWidth="1"/>
    <col min="6664" max="6664" width="13.7109375" style="71" customWidth="1"/>
    <col min="6665" max="6665" width="9" style="71" customWidth="1"/>
    <col min="6666" max="6666" width="11.140625" style="71" bestFit="1" customWidth="1"/>
    <col min="6667" max="6912" width="9.140625" style="71"/>
    <col min="6913" max="6913" width="11.28515625" style="71" customWidth="1"/>
    <col min="6914" max="6914" width="11.5703125" style="71" customWidth="1"/>
    <col min="6915" max="6915" width="46.28515625" style="71" customWidth="1"/>
    <col min="6916" max="6916" width="5" style="71" customWidth="1"/>
    <col min="6917" max="6917" width="13.140625" style="71" bestFit="1" customWidth="1"/>
    <col min="6918" max="6918" width="11.7109375" style="71" customWidth="1"/>
    <col min="6919" max="6919" width="15.5703125" style="71" customWidth="1"/>
    <col min="6920" max="6920" width="13.7109375" style="71" customWidth="1"/>
    <col min="6921" max="6921" width="9" style="71" customWidth="1"/>
    <col min="6922" max="6922" width="11.140625" style="71" bestFit="1" customWidth="1"/>
    <col min="6923" max="7168" width="9.140625" style="71"/>
    <col min="7169" max="7169" width="11.28515625" style="71" customWidth="1"/>
    <col min="7170" max="7170" width="11.5703125" style="71" customWidth="1"/>
    <col min="7171" max="7171" width="46.28515625" style="71" customWidth="1"/>
    <col min="7172" max="7172" width="5" style="71" customWidth="1"/>
    <col min="7173" max="7173" width="13.140625" style="71" bestFit="1" customWidth="1"/>
    <col min="7174" max="7174" width="11.7109375" style="71" customWidth="1"/>
    <col min="7175" max="7175" width="15.5703125" style="71" customWidth="1"/>
    <col min="7176" max="7176" width="13.7109375" style="71" customWidth="1"/>
    <col min="7177" max="7177" width="9" style="71" customWidth="1"/>
    <col min="7178" max="7178" width="11.140625" style="71" bestFit="1" customWidth="1"/>
    <col min="7179" max="7424" width="9.140625" style="71"/>
    <col min="7425" max="7425" width="11.28515625" style="71" customWidth="1"/>
    <col min="7426" max="7426" width="11.5703125" style="71" customWidth="1"/>
    <col min="7427" max="7427" width="46.28515625" style="71" customWidth="1"/>
    <col min="7428" max="7428" width="5" style="71" customWidth="1"/>
    <col min="7429" max="7429" width="13.140625" style="71" bestFit="1" customWidth="1"/>
    <col min="7430" max="7430" width="11.7109375" style="71" customWidth="1"/>
    <col min="7431" max="7431" width="15.5703125" style="71" customWidth="1"/>
    <col min="7432" max="7432" width="13.7109375" style="71" customWidth="1"/>
    <col min="7433" max="7433" width="9" style="71" customWidth="1"/>
    <col min="7434" max="7434" width="11.140625" style="71" bestFit="1" customWidth="1"/>
    <col min="7435" max="7680" width="9.140625" style="71"/>
    <col min="7681" max="7681" width="11.28515625" style="71" customWidth="1"/>
    <col min="7682" max="7682" width="11.5703125" style="71" customWidth="1"/>
    <col min="7683" max="7683" width="46.28515625" style="71" customWidth="1"/>
    <col min="7684" max="7684" width="5" style="71" customWidth="1"/>
    <col min="7685" max="7685" width="13.140625" style="71" bestFit="1" customWidth="1"/>
    <col min="7686" max="7686" width="11.7109375" style="71" customWidth="1"/>
    <col min="7687" max="7687" width="15.5703125" style="71" customWidth="1"/>
    <col min="7688" max="7688" width="13.7109375" style="71" customWidth="1"/>
    <col min="7689" max="7689" width="9" style="71" customWidth="1"/>
    <col min="7690" max="7690" width="11.140625" style="71" bestFit="1" customWidth="1"/>
    <col min="7691" max="7936" width="9.140625" style="71"/>
    <col min="7937" max="7937" width="11.28515625" style="71" customWidth="1"/>
    <col min="7938" max="7938" width="11.5703125" style="71" customWidth="1"/>
    <col min="7939" max="7939" width="46.28515625" style="71" customWidth="1"/>
    <col min="7940" max="7940" width="5" style="71" customWidth="1"/>
    <col min="7941" max="7941" width="13.140625" style="71" bestFit="1" customWidth="1"/>
    <col min="7942" max="7942" width="11.7109375" style="71" customWidth="1"/>
    <col min="7943" max="7943" width="15.5703125" style="71" customWidth="1"/>
    <col min="7944" max="7944" width="13.7109375" style="71" customWidth="1"/>
    <col min="7945" max="7945" width="9" style="71" customWidth="1"/>
    <col min="7946" max="7946" width="11.140625" style="71" bestFit="1" customWidth="1"/>
    <col min="7947" max="8192" width="9.140625" style="71"/>
    <col min="8193" max="8193" width="11.28515625" style="71" customWidth="1"/>
    <col min="8194" max="8194" width="11.5703125" style="71" customWidth="1"/>
    <col min="8195" max="8195" width="46.28515625" style="71" customWidth="1"/>
    <col min="8196" max="8196" width="5" style="71" customWidth="1"/>
    <col min="8197" max="8197" width="13.140625" style="71" bestFit="1" customWidth="1"/>
    <col min="8198" max="8198" width="11.7109375" style="71" customWidth="1"/>
    <col min="8199" max="8199" width="15.5703125" style="71" customWidth="1"/>
    <col min="8200" max="8200" width="13.7109375" style="71" customWidth="1"/>
    <col min="8201" max="8201" width="9" style="71" customWidth="1"/>
    <col min="8202" max="8202" width="11.140625" style="71" bestFit="1" customWidth="1"/>
    <col min="8203" max="8448" width="9.140625" style="71"/>
    <col min="8449" max="8449" width="11.28515625" style="71" customWidth="1"/>
    <col min="8450" max="8450" width="11.5703125" style="71" customWidth="1"/>
    <col min="8451" max="8451" width="46.28515625" style="71" customWidth="1"/>
    <col min="8452" max="8452" width="5" style="71" customWidth="1"/>
    <col min="8453" max="8453" width="13.140625" style="71" bestFit="1" customWidth="1"/>
    <col min="8454" max="8454" width="11.7109375" style="71" customWidth="1"/>
    <col min="8455" max="8455" width="15.5703125" style="71" customWidth="1"/>
    <col min="8456" max="8456" width="13.7109375" style="71" customWidth="1"/>
    <col min="8457" max="8457" width="9" style="71" customWidth="1"/>
    <col min="8458" max="8458" width="11.140625" style="71" bestFit="1" customWidth="1"/>
    <col min="8459" max="8704" width="9.140625" style="71"/>
    <col min="8705" max="8705" width="11.28515625" style="71" customWidth="1"/>
    <col min="8706" max="8706" width="11.5703125" style="71" customWidth="1"/>
    <col min="8707" max="8707" width="46.28515625" style="71" customWidth="1"/>
    <col min="8708" max="8708" width="5" style="71" customWidth="1"/>
    <col min="8709" max="8709" width="13.140625" style="71" bestFit="1" customWidth="1"/>
    <col min="8710" max="8710" width="11.7109375" style="71" customWidth="1"/>
    <col min="8711" max="8711" width="15.5703125" style="71" customWidth="1"/>
    <col min="8712" max="8712" width="13.7109375" style="71" customWidth="1"/>
    <col min="8713" max="8713" width="9" style="71" customWidth="1"/>
    <col min="8714" max="8714" width="11.140625" style="71" bestFit="1" customWidth="1"/>
    <col min="8715" max="8960" width="9.140625" style="71"/>
    <col min="8961" max="8961" width="11.28515625" style="71" customWidth="1"/>
    <col min="8962" max="8962" width="11.5703125" style="71" customWidth="1"/>
    <col min="8963" max="8963" width="46.28515625" style="71" customWidth="1"/>
    <col min="8964" max="8964" width="5" style="71" customWidth="1"/>
    <col min="8965" max="8965" width="13.140625" style="71" bestFit="1" customWidth="1"/>
    <col min="8966" max="8966" width="11.7109375" style="71" customWidth="1"/>
    <col min="8967" max="8967" width="15.5703125" style="71" customWidth="1"/>
    <col min="8968" max="8968" width="13.7109375" style="71" customWidth="1"/>
    <col min="8969" max="8969" width="9" style="71" customWidth="1"/>
    <col min="8970" max="8970" width="11.140625" style="71" bestFit="1" customWidth="1"/>
    <col min="8971" max="9216" width="9.140625" style="71"/>
    <col min="9217" max="9217" width="11.28515625" style="71" customWidth="1"/>
    <col min="9218" max="9218" width="11.5703125" style="71" customWidth="1"/>
    <col min="9219" max="9219" width="46.28515625" style="71" customWidth="1"/>
    <col min="9220" max="9220" width="5" style="71" customWidth="1"/>
    <col min="9221" max="9221" width="13.140625" style="71" bestFit="1" customWidth="1"/>
    <col min="9222" max="9222" width="11.7109375" style="71" customWidth="1"/>
    <col min="9223" max="9223" width="15.5703125" style="71" customWidth="1"/>
    <col min="9224" max="9224" width="13.7109375" style="71" customWidth="1"/>
    <col min="9225" max="9225" width="9" style="71" customWidth="1"/>
    <col min="9226" max="9226" width="11.140625" style="71" bestFit="1" customWidth="1"/>
    <col min="9227" max="9472" width="9.140625" style="71"/>
    <col min="9473" max="9473" width="11.28515625" style="71" customWidth="1"/>
    <col min="9474" max="9474" width="11.5703125" style="71" customWidth="1"/>
    <col min="9475" max="9475" width="46.28515625" style="71" customWidth="1"/>
    <col min="9476" max="9476" width="5" style="71" customWidth="1"/>
    <col min="9477" max="9477" width="13.140625" style="71" bestFit="1" customWidth="1"/>
    <col min="9478" max="9478" width="11.7109375" style="71" customWidth="1"/>
    <col min="9479" max="9479" width="15.5703125" style="71" customWidth="1"/>
    <col min="9480" max="9480" width="13.7109375" style="71" customWidth="1"/>
    <col min="9481" max="9481" width="9" style="71" customWidth="1"/>
    <col min="9482" max="9482" width="11.140625" style="71" bestFit="1" customWidth="1"/>
    <col min="9483" max="9728" width="9.140625" style="71"/>
    <col min="9729" max="9729" width="11.28515625" style="71" customWidth="1"/>
    <col min="9730" max="9730" width="11.5703125" style="71" customWidth="1"/>
    <col min="9731" max="9731" width="46.28515625" style="71" customWidth="1"/>
    <col min="9732" max="9732" width="5" style="71" customWidth="1"/>
    <col min="9733" max="9733" width="13.140625" style="71" bestFit="1" customWidth="1"/>
    <col min="9734" max="9734" width="11.7109375" style="71" customWidth="1"/>
    <col min="9735" max="9735" width="15.5703125" style="71" customWidth="1"/>
    <col min="9736" max="9736" width="13.7109375" style="71" customWidth="1"/>
    <col min="9737" max="9737" width="9" style="71" customWidth="1"/>
    <col min="9738" max="9738" width="11.140625" style="71" bestFit="1" customWidth="1"/>
    <col min="9739" max="9984" width="9.140625" style="71"/>
    <col min="9985" max="9985" width="11.28515625" style="71" customWidth="1"/>
    <col min="9986" max="9986" width="11.5703125" style="71" customWidth="1"/>
    <col min="9987" max="9987" width="46.28515625" style="71" customWidth="1"/>
    <col min="9988" max="9988" width="5" style="71" customWidth="1"/>
    <col min="9989" max="9989" width="13.140625" style="71" bestFit="1" customWidth="1"/>
    <col min="9990" max="9990" width="11.7109375" style="71" customWidth="1"/>
    <col min="9991" max="9991" width="15.5703125" style="71" customWidth="1"/>
    <col min="9992" max="9992" width="13.7109375" style="71" customWidth="1"/>
    <col min="9993" max="9993" width="9" style="71" customWidth="1"/>
    <col min="9994" max="9994" width="11.140625" style="71" bestFit="1" customWidth="1"/>
    <col min="9995" max="10240" width="9.140625" style="71"/>
    <col min="10241" max="10241" width="11.28515625" style="71" customWidth="1"/>
    <col min="10242" max="10242" width="11.5703125" style="71" customWidth="1"/>
    <col min="10243" max="10243" width="46.28515625" style="71" customWidth="1"/>
    <col min="10244" max="10244" width="5" style="71" customWidth="1"/>
    <col min="10245" max="10245" width="13.140625" style="71" bestFit="1" customWidth="1"/>
    <col min="10246" max="10246" width="11.7109375" style="71" customWidth="1"/>
    <col min="10247" max="10247" width="15.5703125" style="71" customWidth="1"/>
    <col min="10248" max="10248" width="13.7109375" style="71" customWidth="1"/>
    <col min="10249" max="10249" width="9" style="71" customWidth="1"/>
    <col min="10250" max="10250" width="11.140625" style="71" bestFit="1" customWidth="1"/>
    <col min="10251" max="10496" width="9.140625" style="71"/>
    <col min="10497" max="10497" width="11.28515625" style="71" customWidth="1"/>
    <col min="10498" max="10498" width="11.5703125" style="71" customWidth="1"/>
    <col min="10499" max="10499" width="46.28515625" style="71" customWidth="1"/>
    <col min="10500" max="10500" width="5" style="71" customWidth="1"/>
    <col min="10501" max="10501" width="13.140625" style="71" bestFit="1" customWidth="1"/>
    <col min="10502" max="10502" width="11.7109375" style="71" customWidth="1"/>
    <col min="10503" max="10503" width="15.5703125" style="71" customWidth="1"/>
    <col min="10504" max="10504" width="13.7109375" style="71" customWidth="1"/>
    <col min="10505" max="10505" width="9" style="71" customWidth="1"/>
    <col min="10506" max="10506" width="11.140625" style="71" bestFit="1" customWidth="1"/>
    <col min="10507" max="10752" width="9.140625" style="71"/>
    <col min="10753" max="10753" width="11.28515625" style="71" customWidth="1"/>
    <col min="10754" max="10754" width="11.5703125" style="71" customWidth="1"/>
    <col min="10755" max="10755" width="46.28515625" style="71" customWidth="1"/>
    <col min="10756" max="10756" width="5" style="71" customWidth="1"/>
    <col min="10757" max="10757" width="13.140625" style="71" bestFit="1" customWidth="1"/>
    <col min="10758" max="10758" width="11.7109375" style="71" customWidth="1"/>
    <col min="10759" max="10759" width="15.5703125" style="71" customWidth="1"/>
    <col min="10760" max="10760" width="13.7109375" style="71" customWidth="1"/>
    <col min="10761" max="10761" width="9" style="71" customWidth="1"/>
    <col min="10762" max="10762" width="11.140625" style="71" bestFit="1" customWidth="1"/>
    <col min="10763" max="11008" width="9.140625" style="71"/>
    <col min="11009" max="11009" width="11.28515625" style="71" customWidth="1"/>
    <col min="11010" max="11010" width="11.5703125" style="71" customWidth="1"/>
    <col min="11011" max="11011" width="46.28515625" style="71" customWidth="1"/>
    <col min="11012" max="11012" width="5" style="71" customWidth="1"/>
    <col min="11013" max="11013" width="13.140625" style="71" bestFit="1" customWidth="1"/>
    <col min="11014" max="11014" width="11.7109375" style="71" customWidth="1"/>
    <col min="11015" max="11015" width="15.5703125" style="71" customWidth="1"/>
    <col min="11016" max="11016" width="13.7109375" style="71" customWidth="1"/>
    <col min="11017" max="11017" width="9" style="71" customWidth="1"/>
    <col min="11018" max="11018" width="11.140625" style="71" bestFit="1" customWidth="1"/>
    <col min="11019" max="11264" width="9.140625" style="71"/>
    <col min="11265" max="11265" width="11.28515625" style="71" customWidth="1"/>
    <col min="11266" max="11266" width="11.5703125" style="71" customWidth="1"/>
    <col min="11267" max="11267" width="46.28515625" style="71" customWidth="1"/>
    <col min="11268" max="11268" width="5" style="71" customWidth="1"/>
    <col min="11269" max="11269" width="13.140625" style="71" bestFit="1" customWidth="1"/>
    <col min="11270" max="11270" width="11.7109375" style="71" customWidth="1"/>
    <col min="11271" max="11271" width="15.5703125" style="71" customWidth="1"/>
    <col min="11272" max="11272" width="13.7109375" style="71" customWidth="1"/>
    <col min="11273" max="11273" width="9" style="71" customWidth="1"/>
    <col min="11274" max="11274" width="11.140625" style="71" bestFit="1" customWidth="1"/>
    <col min="11275" max="11520" width="9.140625" style="71"/>
    <col min="11521" max="11521" width="11.28515625" style="71" customWidth="1"/>
    <col min="11522" max="11522" width="11.5703125" style="71" customWidth="1"/>
    <col min="11523" max="11523" width="46.28515625" style="71" customWidth="1"/>
    <col min="11524" max="11524" width="5" style="71" customWidth="1"/>
    <col min="11525" max="11525" width="13.140625" style="71" bestFit="1" customWidth="1"/>
    <col min="11526" max="11526" width="11.7109375" style="71" customWidth="1"/>
    <col min="11527" max="11527" width="15.5703125" style="71" customWidth="1"/>
    <col min="11528" max="11528" width="13.7109375" style="71" customWidth="1"/>
    <col min="11529" max="11529" width="9" style="71" customWidth="1"/>
    <col min="11530" max="11530" width="11.140625" style="71" bestFit="1" customWidth="1"/>
    <col min="11531" max="11776" width="9.140625" style="71"/>
    <col min="11777" max="11777" width="11.28515625" style="71" customWidth="1"/>
    <col min="11778" max="11778" width="11.5703125" style="71" customWidth="1"/>
    <col min="11779" max="11779" width="46.28515625" style="71" customWidth="1"/>
    <col min="11780" max="11780" width="5" style="71" customWidth="1"/>
    <col min="11781" max="11781" width="13.140625" style="71" bestFit="1" customWidth="1"/>
    <col min="11782" max="11782" width="11.7109375" style="71" customWidth="1"/>
    <col min="11783" max="11783" width="15.5703125" style="71" customWidth="1"/>
    <col min="11784" max="11784" width="13.7109375" style="71" customWidth="1"/>
    <col min="11785" max="11785" width="9" style="71" customWidth="1"/>
    <col min="11786" max="11786" width="11.140625" style="71" bestFit="1" customWidth="1"/>
    <col min="11787" max="12032" width="9.140625" style="71"/>
    <col min="12033" max="12033" width="11.28515625" style="71" customWidth="1"/>
    <col min="12034" max="12034" width="11.5703125" style="71" customWidth="1"/>
    <col min="12035" max="12035" width="46.28515625" style="71" customWidth="1"/>
    <col min="12036" max="12036" width="5" style="71" customWidth="1"/>
    <col min="12037" max="12037" width="13.140625" style="71" bestFit="1" customWidth="1"/>
    <col min="12038" max="12038" width="11.7109375" style="71" customWidth="1"/>
    <col min="12039" max="12039" width="15.5703125" style="71" customWidth="1"/>
    <col min="12040" max="12040" width="13.7109375" style="71" customWidth="1"/>
    <col min="12041" max="12041" width="9" style="71" customWidth="1"/>
    <col min="12042" max="12042" width="11.140625" style="71" bestFit="1" customWidth="1"/>
    <col min="12043" max="12288" width="9.140625" style="71"/>
    <col min="12289" max="12289" width="11.28515625" style="71" customWidth="1"/>
    <col min="12290" max="12290" width="11.5703125" style="71" customWidth="1"/>
    <col min="12291" max="12291" width="46.28515625" style="71" customWidth="1"/>
    <col min="12292" max="12292" width="5" style="71" customWidth="1"/>
    <col min="12293" max="12293" width="13.140625" style="71" bestFit="1" customWidth="1"/>
    <col min="12294" max="12294" width="11.7109375" style="71" customWidth="1"/>
    <col min="12295" max="12295" width="15.5703125" style="71" customWidth="1"/>
    <col min="12296" max="12296" width="13.7109375" style="71" customWidth="1"/>
    <col min="12297" max="12297" width="9" style="71" customWidth="1"/>
    <col min="12298" max="12298" width="11.140625" style="71" bestFit="1" customWidth="1"/>
    <col min="12299" max="12544" width="9.140625" style="71"/>
    <col min="12545" max="12545" width="11.28515625" style="71" customWidth="1"/>
    <col min="12546" max="12546" width="11.5703125" style="71" customWidth="1"/>
    <col min="12547" max="12547" width="46.28515625" style="71" customWidth="1"/>
    <col min="12548" max="12548" width="5" style="71" customWidth="1"/>
    <col min="12549" max="12549" width="13.140625" style="71" bestFit="1" customWidth="1"/>
    <col min="12550" max="12550" width="11.7109375" style="71" customWidth="1"/>
    <col min="12551" max="12551" width="15.5703125" style="71" customWidth="1"/>
    <col min="12552" max="12552" width="13.7109375" style="71" customWidth="1"/>
    <col min="12553" max="12553" width="9" style="71" customWidth="1"/>
    <col min="12554" max="12554" width="11.140625" style="71" bestFit="1" customWidth="1"/>
    <col min="12555" max="12800" width="9.140625" style="71"/>
    <col min="12801" max="12801" width="11.28515625" style="71" customWidth="1"/>
    <col min="12802" max="12802" width="11.5703125" style="71" customWidth="1"/>
    <col min="12803" max="12803" width="46.28515625" style="71" customWidth="1"/>
    <col min="12804" max="12804" width="5" style="71" customWidth="1"/>
    <col min="12805" max="12805" width="13.140625" style="71" bestFit="1" customWidth="1"/>
    <col min="12806" max="12806" width="11.7109375" style="71" customWidth="1"/>
    <col min="12807" max="12807" width="15.5703125" style="71" customWidth="1"/>
    <col min="12808" max="12808" width="13.7109375" style="71" customWidth="1"/>
    <col min="12809" max="12809" width="9" style="71" customWidth="1"/>
    <col min="12810" max="12810" width="11.140625" style="71" bestFit="1" customWidth="1"/>
    <col min="12811" max="13056" width="9.140625" style="71"/>
    <col min="13057" max="13057" width="11.28515625" style="71" customWidth="1"/>
    <col min="13058" max="13058" width="11.5703125" style="71" customWidth="1"/>
    <col min="13059" max="13059" width="46.28515625" style="71" customWidth="1"/>
    <col min="13060" max="13060" width="5" style="71" customWidth="1"/>
    <col min="13061" max="13061" width="13.140625" style="71" bestFit="1" customWidth="1"/>
    <col min="13062" max="13062" width="11.7109375" style="71" customWidth="1"/>
    <col min="13063" max="13063" width="15.5703125" style="71" customWidth="1"/>
    <col min="13064" max="13064" width="13.7109375" style="71" customWidth="1"/>
    <col min="13065" max="13065" width="9" style="71" customWidth="1"/>
    <col min="13066" max="13066" width="11.140625" style="71" bestFit="1" customWidth="1"/>
    <col min="13067" max="13312" width="9.140625" style="71"/>
    <col min="13313" max="13313" width="11.28515625" style="71" customWidth="1"/>
    <col min="13314" max="13314" width="11.5703125" style="71" customWidth="1"/>
    <col min="13315" max="13315" width="46.28515625" style="71" customWidth="1"/>
    <col min="13316" max="13316" width="5" style="71" customWidth="1"/>
    <col min="13317" max="13317" width="13.140625" style="71" bestFit="1" customWidth="1"/>
    <col min="13318" max="13318" width="11.7109375" style="71" customWidth="1"/>
    <col min="13319" max="13319" width="15.5703125" style="71" customWidth="1"/>
    <col min="13320" max="13320" width="13.7109375" style="71" customWidth="1"/>
    <col min="13321" max="13321" width="9" style="71" customWidth="1"/>
    <col min="13322" max="13322" width="11.140625" style="71" bestFit="1" customWidth="1"/>
    <col min="13323" max="13568" width="9.140625" style="71"/>
    <col min="13569" max="13569" width="11.28515625" style="71" customWidth="1"/>
    <col min="13570" max="13570" width="11.5703125" style="71" customWidth="1"/>
    <col min="13571" max="13571" width="46.28515625" style="71" customWidth="1"/>
    <col min="13572" max="13572" width="5" style="71" customWidth="1"/>
    <col min="13573" max="13573" width="13.140625" style="71" bestFit="1" customWidth="1"/>
    <col min="13574" max="13574" width="11.7109375" style="71" customWidth="1"/>
    <col min="13575" max="13575" width="15.5703125" style="71" customWidth="1"/>
    <col min="13576" max="13576" width="13.7109375" style="71" customWidth="1"/>
    <col min="13577" max="13577" width="9" style="71" customWidth="1"/>
    <col min="13578" max="13578" width="11.140625" style="71" bestFit="1" customWidth="1"/>
    <col min="13579" max="13824" width="9.140625" style="71"/>
    <col min="13825" max="13825" width="11.28515625" style="71" customWidth="1"/>
    <col min="13826" max="13826" width="11.5703125" style="71" customWidth="1"/>
    <col min="13827" max="13827" width="46.28515625" style="71" customWidth="1"/>
    <col min="13828" max="13828" width="5" style="71" customWidth="1"/>
    <col min="13829" max="13829" width="13.140625" style="71" bestFit="1" customWidth="1"/>
    <col min="13830" max="13830" width="11.7109375" style="71" customWidth="1"/>
    <col min="13831" max="13831" width="15.5703125" style="71" customWidth="1"/>
    <col min="13832" max="13832" width="13.7109375" style="71" customWidth="1"/>
    <col min="13833" max="13833" width="9" style="71" customWidth="1"/>
    <col min="13834" max="13834" width="11.140625" style="71" bestFit="1" customWidth="1"/>
    <col min="13835" max="14080" width="9.140625" style="71"/>
    <col min="14081" max="14081" width="11.28515625" style="71" customWidth="1"/>
    <col min="14082" max="14082" width="11.5703125" style="71" customWidth="1"/>
    <col min="14083" max="14083" width="46.28515625" style="71" customWidth="1"/>
    <col min="14084" max="14084" width="5" style="71" customWidth="1"/>
    <col min="14085" max="14085" width="13.140625" style="71" bestFit="1" customWidth="1"/>
    <col min="14086" max="14086" width="11.7109375" style="71" customWidth="1"/>
    <col min="14087" max="14087" width="15.5703125" style="71" customWidth="1"/>
    <col min="14088" max="14088" width="13.7109375" style="71" customWidth="1"/>
    <col min="14089" max="14089" width="9" style="71" customWidth="1"/>
    <col min="14090" max="14090" width="11.140625" style="71" bestFit="1" customWidth="1"/>
    <col min="14091" max="14336" width="9.140625" style="71"/>
    <col min="14337" max="14337" width="11.28515625" style="71" customWidth="1"/>
    <col min="14338" max="14338" width="11.5703125" style="71" customWidth="1"/>
    <col min="14339" max="14339" width="46.28515625" style="71" customWidth="1"/>
    <col min="14340" max="14340" width="5" style="71" customWidth="1"/>
    <col min="14341" max="14341" width="13.140625" style="71" bestFit="1" customWidth="1"/>
    <col min="14342" max="14342" width="11.7109375" style="71" customWidth="1"/>
    <col min="14343" max="14343" width="15.5703125" style="71" customWidth="1"/>
    <col min="14344" max="14344" width="13.7109375" style="71" customWidth="1"/>
    <col min="14345" max="14345" width="9" style="71" customWidth="1"/>
    <col min="14346" max="14346" width="11.140625" style="71" bestFit="1" customWidth="1"/>
    <col min="14347" max="14592" width="9.140625" style="71"/>
    <col min="14593" max="14593" width="11.28515625" style="71" customWidth="1"/>
    <col min="14594" max="14594" width="11.5703125" style="71" customWidth="1"/>
    <col min="14595" max="14595" width="46.28515625" style="71" customWidth="1"/>
    <col min="14596" max="14596" width="5" style="71" customWidth="1"/>
    <col min="14597" max="14597" width="13.140625" style="71" bestFit="1" customWidth="1"/>
    <col min="14598" max="14598" width="11.7109375" style="71" customWidth="1"/>
    <col min="14599" max="14599" width="15.5703125" style="71" customWidth="1"/>
    <col min="14600" max="14600" width="13.7109375" style="71" customWidth="1"/>
    <col min="14601" max="14601" width="9" style="71" customWidth="1"/>
    <col min="14602" max="14602" width="11.140625" style="71" bestFit="1" customWidth="1"/>
    <col min="14603" max="14848" width="9.140625" style="71"/>
    <col min="14849" max="14849" width="11.28515625" style="71" customWidth="1"/>
    <col min="14850" max="14850" width="11.5703125" style="71" customWidth="1"/>
    <col min="14851" max="14851" width="46.28515625" style="71" customWidth="1"/>
    <col min="14852" max="14852" width="5" style="71" customWidth="1"/>
    <col min="14853" max="14853" width="13.140625" style="71" bestFit="1" customWidth="1"/>
    <col min="14854" max="14854" width="11.7109375" style="71" customWidth="1"/>
    <col min="14855" max="14855" width="15.5703125" style="71" customWidth="1"/>
    <col min="14856" max="14856" width="13.7109375" style="71" customWidth="1"/>
    <col min="14857" max="14857" width="9" style="71" customWidth="1"/>
    <col min="14858" max="14858" width="11.140625" style="71" bestFit="1" customWidth="1"/>
    <col min="14859" max="15104" width="9.140625" style="71"/>
    <col min="15105" max="15105" width="11.28515625" style="71" customWidth="1"/>
    <col min="15106" max="15106" width="11.5703125" style="71" customWidth="1"/>
    <col min="15107" max="15107" width="46.28515625" style="71" customWidth="1"/>
    <col min="15108" max="15108" width="5" style="71" customWidth="1"/>
    <col min="15109" max="15109" width="13.140625" style="71" bestFit="1" customWidth="1"/>
    <col min="15110" max="15110" width="11.7109375" style="71" customWidth="1"/>
    <col min="15111" max="15111" width="15.5703125" style="71" customWidth="1"/>
    <col min="15112" max="15112" width="13.7109375" style="71" customWidth="1"/>
    <col min="15113" max="15113" width="9" style="71" customWidth="1"/>
    <col min="15114" max="15114" width="11.140625" style="71" bestFit="1" customWidth="1"/>
    <col min="15115" max="15360" width="9.140625" style="71"/>
    <col min="15361" max="15361" width="11.28515625" style="71" customWidth="1"/>
    <col min="15362" max="15362" width="11.5703125" style="71" customWidth="1"/>
    <col min="15363" max="15363" width="46.28515625" style="71" customWidth="1"/>
    <col min="15364" max="15364" width="5" style="71" customWidth="1"/>
    <col min="15365" max="15365" width="13.140625" style="71" bestFit="1" customWidth="1"/>
    <col min="15366" max="15366" width="11.7109375" style="71" customWidth="1"/>
    <col min="15367" max="15367" width="15.5703125" style="71" customWidth="1"/>
    <col min="15368" max="15368" width="13.7109375" style="71" customWidth="1"/>
    <col min="15369" max="15369" width="9" style="71" customWidth="1"/>
    <col min="15370" max="15370" width="11.140625" style="71" bestFit="1" customWidth="1"/>
    <col min="15371" max="15616" width="9.140625" style="71"/>
    <col min="15617" max="15617" width="11.28515625" style="71" customWidth="1"/>
    <col min="15618" max="15618" width="11.5703125" style="71" customWidth="1"/>
    <col min="15619" max="15619" width="46.28515625" style="71" customWidth="1"/>
    <col min="15620" max="15620" width="5" style="71" customWidth="1"/>
    <col min="15621" max="15621" width="13.140625" style="71" bestFit="1" customWidth="1"/>
    <col min="15622" max="15622" width="11.7109375" style="71" customWidth="1"/>
    <col min="15623" max="15623" width="15.5703125" style="71" customWidth="1"/>
    <col min="15624" max="15624" width="13.7109375" style="71" customWidth="1"/>
    <col min="15625" max="15625" width="9" style="71" customWidth="1"/>
    <col min="15626" max="15626" width="11.140625" style="71" bestFit="1" customWidth="1"/>
    <col min="15627" max="15872" width="9.140625" style="71"/>
    <col min="15873" max="15873" width="11.28515625" style="71" customWidth="1"/>
    <col min="15874" max="15874" width="11.5703125" style="71" customWidth="1"/>
    <col min="15875" max="15875" width="46.28515625" style="71" customWidth="1"/>
    <col min="15876" max="15876" width="5" style="71" customWidth="1"/>
    <col min="15877" max="15877" width="13.140625" style="71" bestFit="1" customWidth="1"/>
    <col min="15878" max="15878" width="11.7109375" style="71" customWidth="1"/>
    <col min="15879" max="15879" width="15.5703125" style="71" customWidth="1"/>
    <col min="15880" max="15880" width="13.7109375" style="71" customWidth="1"/>
    <col min="15881" max="15881" width="9" style="71" customWidth="1"/>
    <col min="15882" max="15882" width="11.140625" style="71" bestFit="1" customWidth="1"/>
    <col min="15883" max="16128" width="9.140625" style="71"/>
    <col min="16129" max="16129" width="11.28515625" style="71" customWidth="1"/>
    <col min="16130" max="16130" width="11.5703125" style="71" customWidth="1"/>
    <col min="16131" max="16131" width="46.28515625" style="71" customWidth="1"/>
    <col min="16132" max="16132" width="5" style="71" customWidth="1"/>
    <col min="16133" max="16133" width="13.140625" style="71" bestFit="1" customWidth="1"/>
    <col min="16134" max="16134" width="11.7109375" style="71" customWidth="1"/>
    <col min="16135" max="16135" width="15.5703125" style="71" customWidth="1"/>
    <col min="16136" max="16136" width="13.7109375" style="71" customWidth="1"/>
    <col min="16137" max="16137" width="9" style="71" customWidth="1"/>
    <col min="16138" max="16138" width="11.140625" style="71" bestFit="1" customWidth="1"/>
    <col min="16139" max="16384" width="9.140625" style="71"/>
  </cols>
  <sheetData>
    <row r="2" spans="1:10" ht="23.25" x14ac:dyDescent="0.35">
      <c r="C2" s="12"/>
      <c r="D2" s="101"/>
      <c r="E2" s="8"/>
      <c r="F2" s="8"/>
    </row>
    <row r="3" spans="1:10" ht="21" customHeight="1" x14ac:dyDescent="0.3">
      <c r="A3" s="196" t="s">
        <v>57</v>
      </c>
      <c r="B3" s="196"/>
      <c r="C3" s="196"/>
      <c r="D3" s="196"/>
      <c r="E3" s="196"/>
      <c r="F3" s="196"/>
      <c r="G3" s="196"/>
    </row>
    <row r="4" spans="1:10" ht="19.5" customHeight="1" x14ac:dyDescent="0.3">
      <c r="A4" s="196" t="s">
        <v>8</v>
      </c>
      <c r="B4" s="196"/>
      <c r="C4" s="196"/>
      <c r="D4" s="196"/>
      <c r="E4" s="196"/>
      <c r="F4" s="196"/>
      <c r="G4" s="196"/>
    </row>
    <row r="5" spans="1:10" ht="19.5" customHeight="1" x14ac:dyDescent="0.3">
      <c r="A5" s="196" t="s">
        <v>44</v>
      </c>
      <c r="B5" s="196"/>
      <c r="C5" s="196"/>
      <c r="D5" s="196"/>
      <c r="E5" s="196"/>
      <c r="F5" s="196"/>
      <c r="G5" s="196"/>
    </row>
    <row r="6" spans="1:10" ht="21" x14ac:dyDescent="0.35">
      <c r="A6" s="91"/>
      <c r="B6" s="99"/>
      <c r="C6" s="12"/>
      <c r="D6" s="102"/>
      <c r="E6" s="92"/>
      <c r="F6" s="92"/>
      <c r="G6" s="93"/>
    </row>
    <row r="7" spans="1:10" ht="15.75" customHeight="1" x14ac:dyDescent="0.2"/>
    <row r="8" spans="1:10" ht="26.25" customHeight="1" x14ac:dyDescent="0.2">
      <c r="A8" s="197" t="s">
        <v>155</v>
      </c>
      <c r="B8" s="197"/>
      <c r="C8" s="197"/>
      <c r="D8" s="197"/>
      <c r="E8" s="197"/>
      <c r="F8" s="197"/>
      <c r="G8" s="197"/>
      <c r="H8" s="72"/>
    </row>
    <row r="9" spans="1:10" ht="26.25" customHeight="1" x14ac:dyDescent="0.2">
      <c r="A9" s="198" t="s">
        <v>34</v>
      </c>
      <c r="B9" s="199"/>
      <c r="C9" s="199"/>
      <c r="D9" s="199"/>
      <c r="E9" s="199"/>
      <c r="F9" s="199"/>
      <c r="G9" s="199"/>
      <c r="H9" s="72"/>
    </row>
    <row r="10" spans="1:10" ht="49.15" customHeight="1" x14ac:dyDescent="0.2">
      <c r="A10" s="86" t="s">
        <v>54</v>
      </c>
      <c r="B10" s="200" t="s">
        <v>133</v>
      </c>
      <c r="C10" s="201"/>
      <c r="D10" s="201"/>
      <c r="E10" s="201"/>
      <c r="F10" s="201"/>
      <c r="G10" s="202"/>
      <c r="H10" s="74"/>
    </row>
    <row r="11" spans="1:10" s="73" customFormat="1" ht="33.75" customHeight="1" x14ac:dyDescent="0.25">
      <c r="A11" s="87" t="s">
        <v>0</v>
      </c>
      <c r="B11" s="87" t="s">
        <v>5</v>
      </c>
      <c r="C11" s="88" t="s">
        <v>35</v>
      </c>
      <c r="D11" s="89" t="s">
        <v>6</v>
      </c>
      <c r="E11" s="90" t="s">
        <v>36</v>
      </c>
      <c r="F11" s="90" t="s">
        <v>37</v>
      </c>
      <c r="G11" s="90" t="s">
        <v>2</v>
      </c>
    </row>
    <row r="12" spans="1:10" ht="12.75" x14ac:dyDescent="0.2">
      <c r="A12" s="105" t="s">
        <v>39</v>
      </c>
      <c r="B12" s="106" t="s">
        <v>62</v>
      </c>
      <c r="C12" s="107" t="s">
        <v>63</v>
      </c>
      <c r="D12" s="106" t="s">
        <v>6</v>
      </c>
      <c r="E12" s="108">
        <v>1</v>
      </c>
      <c r="F12" s="109">
        <v>8.08</v>
      </c>
      <c r="G12" s="114">
        <f>E12*F12</f>
        <v>8.08</v>
      </c>
      <c r="H12" s="74"/>
    </row>
    <row r="13" spans="1:10" ht="50.25" customHeight="1" x14ac:dyDescent="0.2">
      <c r="A13" s="110" t="s">
        <v>41</v>
      </c>
      <c r="B13" s="106" t="s">
        <v>64</v>
      </c>
      <c r="C13" s="111" t="s">
        <v>65</v>
      </c>
      <c r="D13" s="106" t="s">
        <v>6</v>
      </c>
      <c r="E13" s="108">
        <v>1</v>
      </c>
      <c r="F13" s="112">
        <v>16.170000000000002</v>
      </c>
      <c r="G13" s="114">
        <f t="shared" ref="G13:G22" si="0">E13*F13</f>
        <v>16.170000000000002</v>
      </c>
      <c r="J13" s="74"/>
    </row>
    <row r="14" spans="1:10" ht="42.75" customHeight="1" x14ac:dyDescent="0.2">
      <c r="A14" s="113" t="s">
        <v>42</v>
      </c>
      <c r="B14" s="106" t="s">
        <v>66</v>
      </c>
      <c r="C14" s="111" t="s">
        <v>74</v>
      </c>
      <c r="D14" s="106" t="s">
        <v>6</v>
      </c>
      <c r="E14" s="108">
        <v>1</v>
      </c>
      <c r="F14" s="114">
        <v>8.08</v>
      </c>
      <c r="G14" s="114">
        <f t="shared" si="0"/>
        <v>8.08</v>
      </c>
    </row>
    <row r="15" spans="1:10" ht="36.6" customHeight="1" x14ac:dyDescent="0.2">
      <c r="A15" s="105" t="s">
        <v>43</v>
      </c>
      <c r="B15" s="106" t="s">
        <v>67</v>
      </c>
      <c r="C15" s="111" t="s">
        <v>75</v>
      </c>
      <c r="D15" s="106" t="s">
        <v>6</v>
      </c>
      <c r="E15" s="108">
        <v>1</v>
      </c>
      <c r="F15" s="114">
        <v>8.08</v>
      </c>
      <c r="G15" s="114">
        <f t="shared" si="0"/>
        <v>8.08</v>
      </c>
    </row>
    <row r="16" spans="1:10" ht="60" customHeight="1" x14ac:dyDescent="0.2">
      <c r="A16" s="110" t="s">
        <v>47</v>
      </c>
      <c r="B16" s="106" t="s">
        <v>68</v>
      </c>
      <c r="C16" s="111" t="s">
        <v>76</v>
      </c>
      <c r="D16" s="106" t="s">
        <v>6</v>
      </c>
      <c r="E16" s="108">
        <v>1</v>
      </c>
      <c r="F16" s="114">
        <v>350.18</v>
      </c>
      <c r="G16" s="114">
        <f t="shared" si="0"/>
        <v>350.18</v>
      </c>
    </row>
    <row r="17" spans="1:10" ht="87" customHeight="1" x14ac:dyDescent="0.2">
      <c r="A17" s="110" t="s">
        <v>48</v>
      </c>
      <c r="B17" s="106" t="s">
        <v>129</v>
      </c>
      <c r="C17" s="111" t="s">
        <v>128</v>
      </c>
      <c r="D17" s="106" t="s">
        <v>6</v>
      </c>
      <c r="E17" s="108">
        <v>1</v>
      </c>
      <c r="F17" s="114">
        <v>834.23</v>
      </c>
      <c r="G17" s="114">
        <f t="shared" si="0"/>
        <v>834.23</v>
      </c>
    </row>
    <row r="18" spans="1:10" ht="34.15" customHeight="1" x14ac:dyDescent="0.2">
      <c r="A18" s="113" t="s">
        <v>49</v>
      </c>
      <c r="B18" s="106" t="s">
        <v>69</v>
      </c>
      <c r="C18" s="107" t="s">
        <v>70</v>
      </c>
      <c r="D18" s="106" t="s">
        <v>6</v>
      </c>
      <c r="E18" s="108">
        <v>1</v>
      </c>
      <c r="F18" s="114">
        <v>10.09</v>
      </c>
      <c r="G18" s="114">
        <f t="shared" si="0"/>
        <v>10.09</v>
      </c>
    </row>
    <row r="19" spans="1:10" ht="81.75" customHeight="1" x14ac:dyDescent="0.2">
      <c r="A19" s="105" t="s">
        <v>50</v>
      </c>
      <c r="B19" s="106" t="s">
        <v>71</v>
      </c>
      <c r="C19" s="111" t="s">
        <v>77</v>
      </c>
      <c r="D19" s="106" t="s">
        <v>6</v>
      </c>
      <c r="E19" s="108">
        <v>1</v>
      </c>
      <c r="F19" s="114">
        <v>24.96</v>
      </c>
      <c r="G19" s="114">
        <f t="shared" si="0"/>
        <v>24.96</v>
      </c>
      <c r="H19" s="82"/>
      <c r="I19" s="82"/>
    </row>
    <row r="20" spans="1:10" ht="51.6" customHeight="1" x14ac:dyDescent="0.2">
      <c r="A20" s="110" t="s">
        <v>51</v>
      </c>
      <c r="B20" s="106" t="s">
        <v>72</v>
      </c>
      <c r="C20" s="111" t="s">
        <v>78</v>
      </c>
      <c r="D20" s="106" t="s">
        <v>6</v>
      </c>
      <c r="E20" s="108">
        <v>1</v>
      </c>
      <c r="F20" s="114">
        <v>24.25</v>
      </c>
      <c r="G20" s="114">
        <f t="shared" si="0"/>
        <v>24.25</v>
      </c>
    </row>
    <row r="21" spans="1:10" ht="35.450000000000003" customHeight="1" x14ac:dyDescent="0.2">
      <c r="A21" s="113" t="s">
        <v>73</v>
      </c>
      <c r="B21" s="115">
        <v>101659</v>
      </c>
      <c r="C21" s="111" t="s">
        <v>33</v>
      </c>
      <c r="D21" s="116" t="s">
        <v>6</v>
      </c>
      <c r="E21" s="108">
        <v>1</v>
      </c>
      <c r="F21" s="114">
        <v>864.67</v>
      </c>
      <c r="G21" s="114">
        <f t="shared" si="0"/>
        <v>864.67</v>
      </c>
    </row>
    <row r="22" spans="1:10" ht="58.9" customHeight="1" x14ac:dyDescent="0.2">
      <c r="A22" s="105" t="s">
        <v>81</v>
      </c>
      <c r="B22" s="106" t="s">
        <v>139</v>
      </c>
      <c r="C22" s="111" t="s">
        <v>146</v>
      </c>
      <c r="D22" s="116" t="s">
        <v>38</v>
      </c>
      <c r="E22" s="108">
        <v>7.7</v>
      </c>
      <c r="F22" s="114">
        <f>G67</f>
        <v>4.3</v>
      </c>
      <c r="G22" s="114">
        <f t="shared" si="0"/>
        <v>33.11</v>
      </c>
    </row>
    <row r="23" spans="1:10" ht="12.75" x14ac:dyDescent="0.2">
      <c r="A23" s="117"/>
      <c r="B23" s="118"/>
      <c r="C23" s="119"/>
      <c r="D23" s="120"/>
      <c r="E23" s="121"/>
      <c r="F23" s="122" t="s">
        <v>2</v>
      </c>
      <c r="G23" s="124">
        <f>ROUND(SUM(G12:G22),2)</f>
        <v>2181.9</v>
      </c>
    </row>
    <row r="24" spans="1:10" ht="12.75" x14ac:dyDescent="0.2">
      <c r="A24" s="117"/>
      <c r="B24" s="118"/>
      <c r="C24" s="119"/>
      <c r="D24" s="120"/>
      <c r="E24" s="121"/>
      <c r="F24" s="121"/>
      <c r="G24" s="121"/>
    </row>
    <row r="26" spans="1:10" ht="52.9" customHeight="1" x14ac:dyDescent="0.2">
      <c r="A26" s="86" t="s">
        <v>85</v>
      </c>
      <c r="B26" s="200" t="s">
        <v>134</v>
      </c>
      <c r="C26" s="201"/>
      <c r="D26" s="201"/>
      <c r="E26" s="201"/>
      <c r="F26" s="201"/>
      <c r="G26" s="202"/>
    </row>
    <row r="27" spans="1:10" ht="27.6" customHeight="1" x14ac:dyDescent="0.2">
      <c r="A27" s="87" t="s">
        <v>0</v>
      </c>
      <c r="B27" s="87" t="s">
        <v>5</v>
      </c>
      <c r="C27" s="88" t="s">
        <v>35</v>
      </c>
      <c r="D27" s="89" t="s">
        <v>6</v>
      </c>
      <c r="E27" s="90" t="s">
        <v>36</v>
      </c>
      <c r="F27" s="90" t="s">
        <v>37</v>
      </c>
      <c r="G27" s="90" t="s">
        <v>2</v>
      </c>
      <c r="H27" s="74"/>
    </row>
    <row r="28" spans="1:10" s="73" customFormat="1" ht="33.75" customHeight="1" x14ac:dyDescent="0.25">
      <c r="A28" s="105" t="s">
        <v>39</v>
      </c>
      <c r="B28" s="106" t="s">
        <v>62</v>
      </c>
      <c r="C28" s="107" t="s">
        <v>63</v>
      </c>
      <c r="D28" s="106" t="s">
        <v>6</v>
      </c>
      <c r="E28" s="108">
        <v>1</v>
      </c>
      <c r="F28" s="109">
        <v>8.08</v>
      </c>
      <c r="G28" s="114">
        <f>E28*F28</f>
        <v>8.08</v>
      </c>
    </row>
    <row r="29" spans="1:10" ht="12.75" x14ac:dyDescent="0.2">
      <c r="A29" s="110" t="s">
        <v>41</v>
      </c>
      <c r="B29" s="106" t="s">
        <v>64</v>
      </c>
      <c r="C29" s="111" t="s">
        <v>65</v>
      </c>
      <c r="D29" s="106" t="s">
        <v>6</v>
      </c>
      <c r="E29" s="108">
        <v>1</v>
      </c>
      <c r="F29" s="112">
        <v>16.170000000000002</v>
      </c>
      <c r="G29" s="114">
        <f t="shared" ref="G29:G38" si="1">E29*F29</f>
        <v>16.170000000000002</v>
      </c>
      <c r="H29" s="74"/>
    </row>
    <row r="30" spans="1:10" ht="50.25" customHeight="1" x14ac:dyDescent="0.2">
      <c r="A30" s="113" t="s">
        <v>42</v>
      </c>
      <c r="B30" s="106" t="s">
        <v>66</v>
      </c>
      <c r="C30" s="111" t="s">
        <v>74</v>
      </c>
      <c r="D30" s="106" t="s">
        <v>6</v>
      </c>
      <c r="E30" s="108">
        <v>1</v>
      </c>
      <c r="F30" s="114">
        <v>8.08</v>
      </c>
      <c r="G30" s="114">
        <f t="shared" si="1"/>
        <v>8.08</v>
      </c>
      <c r="J30" s="74"/>
    </row>
    <row r="31" spans="1:10" ht="50.25" customHeight="1" x14ac:dyDescent="0.2">
      <c r="A31" s="105" t="s">
        <v>43</v>
      </c>
      <c r="B31" s="106" t="s">
        <v>67</v>
      </c>
      <c r="C31" s="111" t="s">
        <v>75</v>
      </c>
      <c r="D31" s="106" t="s">
        <v>6</v>
      </c>
      <c r="E31" s="108">
        <v>1</v>
      </c>
      <c r="F31" s="114">
        <v>8.08</v>
      </c>
      <c r="G31" s="114">
        <f t="shared" si="1"/>
        <v>8.08</v>
      </c>
      <c r="J31" s="74"/>
    </row>
    <row r="32" spans="1:10" ht="62.45" customHeight="1" x14ac:dyDescent="0.2">
      <c r="A32" s="110" t="s">
        <v>47</v>
      </c>
      <c r="B32" s="106" t="s">
        <v>125</v>
      </c>
      <c r="C32" s="111" t="s">
        <v>76</v>
      </c>
      <c r="D32" s="106" t="s">
        <v>6</v>
      </c>
      <c r="E32" s="108">
        <v>1</v>
      </c>
      <c r="F32" s="114">
        <v>317.83999999999997</v>
      </c>
      <c r="G32" s="114">
        <f t="shared" si="1"/>
        <v>317.83999999999997</v>
      </c>
    </row>
    <row r="33" spans="1:10" ht="78.75" customHeight="1" x14ac:dyDescent="0.2">
      <c r="A33" s="110" t="s">
        <v>48</v>
      </c>
      <c r="B33" s="106" t="s">
        <v>80</v>
      </c>
      <c r="C33" s="111" t="s">
        <v>79</v>
      </c>
      <c r="D33" s="106" t="s">
        <v>6</v>
      </c>
      <c r="E33" s="108">
        <v>1</v>
      </c>
      <c r="F33" s="114">
        <v>722.22</v>
      </c>
      <c r="G33" s="114">
        <f t="shared" si="1"/>
        <v>722.22</v>
      </c>
    </row>
    <row r="34" spans="1:10" ht="24.75" customHeight="1" x14ac:dyDescent="0.2">
      <c r="A34" s="113" t="s">
        <v>49</v>
      </c>
      <c r="B34" s="106" t="s">
        <v>69</v>
      </c>
      <c r="C34" s="107" t="s">
        <v>70</v>
      </c>
      <c r="D34" s="106" t="s">
        <v>6</v>
      </c>
      <c r="E34" s="108">
        <v>1</v>
      </c>
      <c r="F34" s="114">
        <v>10.09</v>
      </c>
      <c r="G34" s="114">
        <f t="shared" si="1"/>
        <v>10.09</v>
      </c>
    </row>
    <row r="35" spans="1:10" ht="79.5" customHeight="1" x14ac:dyDescent="0.2">
      <c r="A35" s="105" t="s">
        <v>50</v>
      </c>
      <c r="B35" s="106" t="s">
        <v>71</v>
      </c>
      <c r="C35" s="111" t="s">
        <v>77</v>
      </c>
      <c r="D35" s="106" t="s">
        <v>6</v>
      </c>
      <c r="E35" s="108">
        <v>1</v>
      </c>
      <c r="F35" s="114">
        <v>24.96</v>
      </c>
      <c r="G35" s="114">
        <f t="shared" si="1"/>
        <v>24.96</v>
      </c>
      <c r="H35" s="74"/>
    </row>
    <row r="36" spans="1:10" ht="25.5" x14ac:dyDescent="0.2">
      <c r="A36" s="110" t="s">
        <v>51</v>
      </c>
      <c r="B36" s="106" t="s">
        <v>72</v>
      </c>
      <c r="C36" s="111" t="s">
        <v>78</v>
      </c>
      <c r="D36" s="106" t="s">
        <v>6</v>
      </c>
      <c r="E36" s="108">
        <v>1</v>
      </c>
      <c r="F36" s="114">
        <v>24.25</v>
      </c>
      <c r="G36" s="114">
        <f t="shared" si="1"/>
        <v>24.25</v>
      </c>
    </row>
    <row r="37" spans="1:10" ht="25.5" x14ac:dyDescent="0.2">
      <c r="A37" s="113" t="s">
        <v>73</v>
      </c>
      <c r="B37" s="237">
        <v>101658</v>
      </c>
      <c r="C37" s="111" t="s">
        <v>124</v>
      </c>
      <c r="D37" s="116" t="s">
        <v>6</v>
      </c>
      <c r="E37" s="108">
        <v>1</v>
      </c>
      <c r="F37" s="114">
        <v>755.21</v>
      </c>
      <c r="G37" s="114">
        <f t="shared" si="1"/>
        <v>755.21</v>
      </c>
    </row>
    <row r="38" spans="1:10" ht="12.75" x14ac:dyDescent="0.2">
      <c r="A38" s="105" t="s">
        <v>81</v>
      </c>
      <c r="B38" s="106" t="s">
        <v>139</v>
      </c>
      <c r="C38" s="111" t="s">
        <v>144</v>
      </c>
      <c r="D38" s="116" t="s">
        <v>38</v>
      </c>
      <c r="E38" s="108">
        <v>5.7</v>
      </c>
      <c r="F38" s="114">
        <f>G67</f>
        <v>4.3</v>
      </c>
      <c r="G38" s="114">
        <f t="shared" si="1"/>
        <v>24.509999999999998</v>
      </c>
    </row>
    <row r="39" spans="1:10" ht="21" customHeight="1" x14ac:dyDescent="0.2">
      <c r="A39" s="117"/>
      <c r="B39" s="118"/>
      <c r="C39" s="119"/>
      <c r="D39" s="120"/>
      <c r="E39" s="121"/>
      <c r="F39" s="136" t="s">
        <v>2</v>
      </c>
      <c r="G39" s="137">
        <f>ROUND(SUM(G28:G38),2)</f>
        <v>1919.49</v>
      </c>
      <c r="H39" s="74"/>
    </row>
    <row r="40" spans="1:10" ht="28.15" customHeight="1" x14ac:dyDescent="0.2">
      <c r="A40" s="117"/>
      <c r="B40" s="118"/>
      <c r="C40" s="119"/>
      <c r="D40" s="120"/>
      <c r="E40" s="121"/>
      <c r="F40" s="134"/>
      <c r="G40" s="135"/>
      <c r="H40" s="74"/>
    </row>
    <row r="41" spans="1:10" ht="51.6" customHeight="1" x14ac:dyDescent="0.2">
      <c r="A41" s="86" t="s">
        <v>114</v>
      </c>
      <c r="B41" s="200" t="s">
        <v>135</v>
      </c>
      <c r="C41" s="201"/>
      <c r="D41" s="201"/>
      <c r="E41" s="201"/>
      <c r="F41" s="201"/>
      <c r="G41" s="202"/>
    </row>
    <row r="42" spans="1:10" ht="35.450000000000003" customHeight="1" x14ac:dyDescent="0.2">
      <c r="A42" s="87" t="s">
        <v>0</v>
      </c>
      <c r="B42" s="87" t="s">
        <v>5</v>
      </c>
      <c r="C42" s="88" t="s">
        <v>35</v>
      </c>
      <c r="D42" s="89" t="s">
        <v>6</v>
      </c>
      <c r="E42" s="90" t="s">
        <v>36</v>
      </c>
      <c r="F42" s="90" t="s">
        <v>37</v>
      </c>
      <c r="G42" s="90" t="s">
        <v>2</v>
      </c>
      <c r="H42" s="74"/>
    </row>
    <row r="43" spans="1:10" s="73" customFormat="1" ht="33.75" customHeight="1" x14ac:dyDescent="0.25">
      <c r="A43" s="105" t="s">
        <v>39</v>
      </c>
      <c r="B43" s="106" t="s">
        <v>62</v>
      </c>
      <c r="C43" s="107" t="s">
        <v>63</v>
      </c>
      <c r="D43" s="106" t="s">
        <v>6</v>
      </c>
      <c r="E43" s="108">
        <v>1</v>
      </c>
      <c r="F43" s="109">
        <v>8.08</v>
      </c>
      <c r="G43" s="114">
        <f>E43*F43</f>
        <v>8.08</v>
      </c>
    </row>
    <row r="44" spans="1:10" ht="12.75" x14ac:dyDescent="0.2">
      <c r="A44" s="110" t="s">
        <v>41</v>
      </c>
      <c r="B44" s="106" t="s">
        <v>64</v>
      </c>
      <c r="C44" s="111" t="s">
        <v>65</v>
      </c>
      <c r="D44" s="106" t="s">
        <v>6</v>
      </c>
      <c r="E44" s="108">
        <v>1</v>
      </c>
      <c r="F44" s="112">
        <v>16.170000000000002</v>
      </c>
      <c r="G44" s="114">
        <f t="shared" ref="G44:G53" si="2">E44*F44</f>
        <v>16.170000000000002</v>
      </c>
      <c r="H44" s="74"/>
    </row>
    <row r="45" spans="1:10" ht="50.25" customHeight="1" x14ac:dyDescent="0.2">
      <c r="A45" s="113" t="s">
        <v>42</v>
      </c>
      <c r="B45" s="106" t="s">
        <v>66</v>
      </c>
      <c r="C45" s="111" t="s">
        <v>74</v>
      </c>
      <c r="D45" s="106" t="s">
        <v>6</v>
      </c>
      <c r="E45" s="108">
        <v>1</v>
      </c>
      <c r="F45" s="114">
        <v>8.08</v>
      </c>
      <c r="G45" s="114">
        <f t="shared" si="2"/>
        <v>8.08</v>
      </c>
      <c r="J45" s="74"/>
    </row>
    <row r="46" spans="1:10" ht="50.25" customHeight="1" x14ac:dyDescent="0.2">
      <c r="A46" s="105" t="s">
        <v>43</v>
      </c>
      <c r="B46" s="106" t="s">
        <v>67</v>
      </c>
      <c r="C46" s="111" t="s">
        <v>75</v>
      </c>
      <c r="D46" s="106" t="s">
        <v>6</v>
      </c>
      <c r="E46" s="108">
        <v>1</v>
      </c>
      <c r="F46" s="114">
        <v>8.08</v>
      </c>
      <c r="G46" s="114">
        <f t="shared" si="2"/>
        <v>8.08</v>
      </c>
      <c r="J46" s="74"/>
    </row>
    <row r="47" spans="1:10" ht="62.45" customHeight="1" x14ac:dyDescent="0.2">
      <c r="A47" s="110" t="s">
        <v>47</v>
      </c>
      <c r="B47" s="106" t="s">
        <v>130</v>
      </c>
      <c r="C47" s="111" t="s">
        <v>131</v>
      </c>
      <c r="D47" s="106" t="s">
        <v>6</v>
      </c>
      <c r="E47" s="108">
        <v>1</v>
      </c>
      <c r="F47" s="114">
        <v>155.59</v>
      </c>
      <c r="G47" s="114">
        <f t="shared" si="2"/>
        <v>155.59</v>
      </c>
    </row>
    <row r="48" spans="1:10" ht="75" customHeight="1" x14ac:dyDescent="0.2">
      <c r="A48" s="110" t="s">
        <v>48</v>
      </c>
      <c r="B48" s="106" t="s">
        <v>127</v>
      </c>
      <c r="C48" s="111" t="s">
        <v>126</v>
      </c>
      <c r="D48" s="106" t="s">
        <v>6</v>
      </c>
      <c r="E48" s="108">
        <v>1</v>
      </c>
      <c r="F48" s="114">
        <v>385.31</v>
      </c>
      <c r="G48" s="114">
        <f t="shared" si="2"/>
        <v>385.31</v>
      </c>
    </row>
    <row r="49" spans="1:8" ht="19.5" customHeight="1" x14ac:dyDescent="0.2">
      <c r="A49" s="113" t="s">
        <v>49</v>
      </c>
      <c r="B49" s="106" t="s">
        <v>69</v>
      </c>
      <c r="C49" s="107" t="s">
        <v>70</v>
      </c>
      <c r="D49" s="106" t="s">
        <v>6</v>
      </c>
      <c r="E49" s="108">
        <v>1</v>
      </c>
      <c r="F49" s="114">
        <v>10.09</v>
      </c>
      <c r="G49" s="114">
        <f t="shared" si="2"/>
        <v>10.09</v>
      </c>
    </row>
    <row r="50" spans="1:8" ht="73.5" customHeight="1" x14ac:dyDescent="0.2">
      <c r="A50" s="105" t="s">
        <v>50</v>
      </c>
      <c r="B50" s="106" t="s">
        <v>71</v>
      </c>
      <c r="C50" s="111" t="s">
        <v>77</v>
      </c>
      <c r="D50" s="106" t="s">
        <v>6</v>
      </c>
      <c r="E50" s="108">
        <v>1</v>
      </c>
      <c r="F50" s="114">
        <v>24.96</v>
      </c>
      <c r="G50" s="114">
        <f t="shared" si="2"/>
        <v>24.96</v>
      </c>
      <c r="H50" s="74"/>
    </row>
    <row r="51" spans="1:8" ht="45" customHeight="1" x14ac:dyDescent="0.2">
      <c r="A51" s="110" t="s">
        <v>51</v>
      </c>
      <c r="B51" s="106" t="s">
        <v>72</v>
      </c>
      <c r="C51" s="111" t="s">
        <v>78</v>
      </c>
      <c r="D51" s="106" t="s">
        <v>6</v>
      </c>
      <c r="E51" s="108">
        <v>1</v>
      </c>
      <c r="F51" s="114">
        <v>24.25</v>
      </c>
      <c r="G51" s="114">
        <f t="shared" si="2"/>
        <v>24.25</v>
      </c>
    </row>
    <row r="52" spans="1:8" ht="25.5" x14ac:dyDescent="0.2">
      <c r="A52" s="113" t="s">
        <v>73</v>
      </c>
      <c r="B52" s="115">
        <v>101656</v>
      </c>
      <c r="C52" s="111" t="s">
        <v>120</v>
      </c>
      <c r="D52" s="116" t="s">
        <v>6</v>
      </c>
      <c r="E52" s="108">
        <v>1</v>
      </c>
      <c r="F52" s="114">
        <v>493.64</v>
      </c>
      <c r="G52" s="114">
        <f t="shared" si="2"/>
        <v>493.64</v>
      </c>
    </row>
    <row r="53" spans="1:8" ht="25.5" x14ac:dyDescent="0.2">
      <c r="A53" s="105" t="s">
        <v>81</v>
      </c>
      <c r="B53" s="106" t="s">
        <v>139</v>
      </c>
      <c r="C53" s="111" t="s">
        <v>146</v>
      </c>
      <c r="D53" s="116" t="s">
        <v>38</v>
      </c>
      <c r="E53" s="108">
        <v>4.7</v>
      </c>
      <c r="F53" s="114">
        <f>G67</f>
        <v>4.3</v>
      </c>
      <c r="G53" s="114">
        <f t="shared" si="2"/>
        <v>20.21</v>
      </c>
    </row>
    <row r="54" spans="1:8" ht="28.15" customHeight="1" x14ac:dyDescent="0.2">
      <c r="A54" s="117"/>
      <c r="B54" s="118"/>
      <c r="C54" s="119"/>
      <c r="D54" s="120"/>
      <c r="E54" s="121"/>
      <c r="F54" s="136" t="s">
        <v>2</v>
      </c>
      <c r="G54" s="137">
        <f>ROUND(SUM(G43:G53),2)</f>
        <v>1154.46</v>
      </c>
      <c r="H54" s="74"/>
    </row>
    <row r="55" spans="1:8" ht="45.75" customHeight="1" x14ac:dyDescent="0.2">
      <c r="A55" s="86" t="s">
        <v>123</v>
      </c>
      <c r="B55" s="200" t="s">
        <v>88</v>
      </c>
      <c r="C55" s="201"/>
      <c r="D55" s="201"/>
      <c r="E55" s="201"/>
      <c r="F55" s="201"/>
      <c r="G55" s="202"/>
    </row>
    <row r="56" spans="1:8" ht="15" x14ac:dyDescent="0.2">
      <c r="A56" s="87" t="s">
        <v>0</v>
      </c>
      <c r="B56" s="87" t="s">
        <v>5</v>
      </c>
      <c r="C56" s="88" t="s">
        <v>35</v>
      </c>
      <c r="D56" s="89" t="s">
        <v>6</v>
      </c>
      <c r="E56" s="90" t="s">
        <v>36</v>
      </c>
      <c r="F56" s="90" t="s">
        <v>37</v>
      </c>
      <c r="G56" s="90" t="s">
        <v>2</v>
      </c>
    </row>
    <row r="57" spans="1:8" ht="82.5" customHeight="1" x14ac:dyDescent="0.2">
      <c r="A57" s="113" t="s">
        <v>39</v>
      </c>
      <c r="B57" s="106" t="s">
        <v>71</v>
      </c>
      <c r="C57" s="111" t="s">
        <v>77</v>
      </c>
      <c r="D57" s="106" t="s">
        <v>6</v>
      </c>
      <c r="E57" s="123">
        <v>1</v>
      </c>
      <c r="F57" s="114">
        <v>24.96</v>
      </c>
      <c r="G57" s="114">
        <f>E57*F57</f>
        <v>24.96</v>
      </c>
    </row>
    <row r="58" spans="1:8" ht="54.75" customHeight="1" x14ac:dyDescent="0.2">
      <c r="A58" s="113" t="s">
        <v>41</v>
      </c>
      <c r="B58" s="106" t="s">
        <v>72</v>
      </c>
      <c r="C58" s="111" t="s">
        <v>78</v>
      </c>
      <c r="D58" s="106" t="s">
        <v>6</v>
      </c>
      <c r="E58" s="123">
        <v>1</v>
      </c>
      <c r="F58" s="114">
        <v>24.25</v>
      </c>
      <c r="G58" s="114">
        <f t="shared" ref="G58:G59" si="3">E58*F58</f>
        <v>24.25</v>
      </c>
    </row>
    <row r="59" spans="1:8" ht="33" customHeight="1" x14ac:dyDescent="0.2">
      <c r="A59" s="113" t="s">
        <v>42</v>
      </c>
      <c r="B59" s="106" t="s">
        <v>69</v>
      </c>
      <c r="C59" s="107" t="s">
        <v>70</v>
      </c>
      <c r="D59" s="106" t="s">
        <v>6</v>
      </c>
      <c r="E59" s="123">
        <v>1</v>
      </c>
      <c r="F59" s="114">
        <v>10.09</v>
      </c>
      <c r="G59" s="114">
        <f t="shared" si="3"/>
        <v>10.09</v>
      </c>
    </row>
    <row r="60" spans="1:8" ht="12.75" x14ac:dyDescent="0.2">
      <c r="F60" s="122" t="s">
        <v>2</v>
      </c>
      <c r="G60" s="125">
        <f>ROUND(SUM(G57:G59),2)</f>
        <v>59.3</v>
      </c>
    </row>
    <row r="61" spans="1:8" ht="45.75" customHeight="1" x14ac:dyDescent="0.2">
      <c r="A61" s="86" t="s">
        <v>139</v>
      </c>
      <c r="B61" s="200" t="s">
        <v>141</v>
      </c>
      <c r="C61" s="201"/>
      <c r="D61" s="201"/>
      <c r="E61" s="201"/>
      <c r="F61" s="201"/>
      <c r="G61" s="202"/>
    </row>
    <row r="62" spans="1:8" ht="15" x14ac:dyDescent="0.2">
      <c r="A62" s="87" t="s">
        <v>0</v>
      </c>
      <c r="B62" s="87" t="s">
        <v>5</v>
      </c>
      <c r="C62" s="88" t="s">
        <v>35</v>
      </c>
      <c r="D62" s="89" t="s">
        <v>6</v>
      </c>
      <c r="E62" s="90" t="s">
        <v>36</v>
      </c>
      <c r="F62" s="90" t="s">
        <v>37</v>
      </c>
      <c r="G62" s="90" t="s">
        <v>2</v>
      </c>
    </row>
    <row r="63" spans="1:8" ht="34.5" customHeight="1" x14ac:dyDescent="0.2">
      <c r="A63" s="113" t="s">
        <v>39</v>
      </c>
      <c r="B63" s="106">
        <v>1983</v>
      </c>
      <c r="C63" s="111" t="s">
        <v>142</v>
      </c>
      <c r="D63" s="165" t="s">
        <v>40</v>
      </c>
      <c r="E63" s="123">
        <f>0.05*1.03</f>
        <v>5.1500000000000004E-2</v>
      </c>
      <c r="F63" s="114">
        <v>25.34</v>
      </c>
      <c r="G63" s="168">
        <f>E63*F63</f>
        <v>1.30501</v>
      </c>
    </row>
    <row r="64" spans="1:8" ht="33" customHeight="1" x14ac:dyDescent="0.2">
      <c r="A64" s="113" t="s">
        <v>41</v>
      </c>
      <c r="B64" s="106">
        <v>1999</v>
      </c>
      <c r="C64" s="111" t="s">
        <v>143</v>
      </c>
      <c r="D64" s="165" t="s">
        <v>40</v>
      </c>
      <c r="E64" s="123">
        <f>0.05*1.03</f>
        <v>5.1500000000000004E-2</v>
      </c>
      <c r="F64" s="114">
        <v>18.309999999999999</v>
      </c>
      <c r="G64" s="168">
        <f t="shared" ref="G64:G66" si="4">E64*F64</f>
        <v>0.94296500000000005</v>
      </c>
    </row>
    <row r="65" spans="1:7" ht="19.5" customHeight="1" x14ac:dyDescent="0.2">
      <c r="A65" s="113" t="s">
        <v>42</v>
      </c>
      <c r="B65" s="106">
        <v>2317</v>
      </c>
      <c r="C65" s="107" t="s">
        <v>145</v>
      </c>
      <c r="D65" s="106" t="s">
        <v>6</v>
      </c>
      <c r="E65" s="167">
        <v>1.4E-3</v>
      </c>
      <c r="F65" s="114">
        <v>5.15</v>
      </c>
      <c r="G65" s="168">
        <f t="shared" si="4"/>
        <v>7.2100000000000003E-3</v>
      </c>
    </row>
    <row r="66" spans="1:7" ht="22.5" customHeight="1" x14ac:dyDescent="0.2">
      <c r="A66" s="113" t="s">
        <v>43</v>
      </c>
      <c r="B66" s="106">
        <v>5706</v>
      </c>
      <c r="C66" s="111" t="s">
        <v>140</v>
      </c>
      <c r="D66" s="166" t="s">
        <v>38</v>
      </c>
      <c r="E66" s="123">
        <v>2</v>
      </c>
      <c r="F66" s="168">
        <v>1.0213000000000001</v>
      </c>
      <c r="G66" s="114">
        <f t="shared" si="4"/>
        <v>2.0426000000000002</v>
      </c>
    </row>
    <row r="67" spans="1:7" ht="12.75" x14ac:dyDescent="0.2">
      <c r="F67" s="122" t="s">
        <v>2</v>
      </c>
      <c r="G67" s="125">
        <f>ROUND(SUM(G63:G66),2)</f>
        <v>4.3</v>
      </c>
    </row>
    <row r="68" spans="1:7" customFormat="1" ht="15" x14ac:dyDescent="0.25">
      <c r="C68" s="187" t="s">
        <v>159</v>
      </c>
      <c r="D68" s="187"/>
      <c r="E68" s="187"/>
    </row>
    <row r="69" spans="1:7" customFormat="1" ht="15" x14ac:dyDescent="0.25">
      <c r="C69" s="187"/>
      <c r="D69" s="187"/>
      <c r="E69" s="187"/>
    </row>
    <row r="70" spans="1:7" customFormat="1" ht="42.75" customHeight="1" x14ac:dyDescent="0.25">
      <c r="C70" s="186" t="s">
        <v>160</v>
      </c>
      <c r="D70" s="187"/>
      <c r="E70" s="187"/>
    </row>
    <row r="71" spans="1:7" customFormat="1" ht="40.5" customHeight="1" x14ac:dyDescent="0.25">
      <c r="C71" s="6"/>
      <c r="E71" s="97"/>
    </row>
    <row r="72" spans="1:7" ht="15.75" x14ac:dyDescent="0.2">
      <c r="A72" s="126"/>
      <c r="B72" s="127"/>
      <c r="C72" s="127"/>
      <c r="D72" s="127"/>
      <c r="E72" s="127"/>
      <c r="F72" s="127"/>
      <c r="G72" s="127"/>
    </row>
    <row r="73" spans="1:7" ht="15.75" x14ac:dyDescent="0.2">
      <c r="A73" s="126"/>
      <c r="B73" s="127"/>
      <c r="C73" s="127"/>
      <c r="D73" s="127"/>
      <c r="E73" s="127"/>
      <c r="F73" s="127"/>
      <c r="G73" s="127"/>
    </row>
    <row r="74" spans="1:7" ht="15" x14ac:dyDescent="0.2">
      <c r="A74" s="94"/>
      <c r="B74" s="100"/>
      <c r="C74" s="95"/>
      <c r="D74" s="104"/>
      <c r="E74" s="96"/>
      <c r="F74" s="96"/>
      <c r="G74" s="96"/>
    </row>
    <row r="75" spans="1:7" ht="15" x14ac:dyDescent="0.2">
      <c r="A75" s="195"/>
      <c r="B75" s="195"/>
      <c r="C75" s="195"/>
      <c r="D75" s="195"/>
      <c r="E75" s="195"/>
      <c r="F75" s="195"/>
      <c r="G75" s="195"/>
    </row>
  </sheetData>
  <mergeCells count="14">
    <mergeCell ref="A75:G75"/>
    <mergeCell ref="A3:G3"/>
    <mergeCell ref="A4:G4"/>
    <mergeCell ref="A5:G5"/>
    <mergeCell ref="A8:G8"/>
    <mergeCell ref="A9:G9"/>
    <mergeCell ref="B10:G10"/>
    <mergeCell ref="B55:G55"/>
    <mergeCell ref="B26:G26"/>
    <mergeCell ref="B41:G41"/>
    <mergeCell ref="B61:G61"/>
    <mergeCell ref="C68:E68"/>
    <mergeCell ref="C69:E69"/>
    <mergeCell ref="C70:E70"/>
  </mergeCells>
  <phoneticPr fontId="14" type="noConversion"/>
  <printOptions horizontalCentered="1"/>
  <pageMargins left="1.0236220472440944" right="0.62992125984251968" top="0.6692913385826772" bottom="0.51181102362204722" header="0.70866141732283472" footer="0.51181102362204722"/>
  <pageSetup paperSize="9" scale="48" fitToHeight="0" orientation="portrait" r:id="rId1"/>
  <headerFooter alignWithMargins="0">
    <oddFooter>&amp;R&amp;"Comic Sans MS,Normal"&amp;8Página &amp;P de &amp;N</oddFooter>
  </headerFooter>
  <rowBreaks count="1" manualBreakCount="1">
    <brk id="4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6"/>
  <sheetViews>
    <sheetView topLeftCell="A13" workbookViewId="0">
      <selection activeCell="I37" sqref="I37"/>
    </sheetView>
  </sheetViews>
  <sheetFormatPr defaultRowHeight="15" x14ac:dyDescent="0.25"/>
  <cols>
    <col min="1" max="1" width="11" customWidth="1"/>
    <col min="2" max="2" width="31.85546875" customWidth="1"/>
    <col min="3" max="3" width="7.28515625" customWidth="1"/>
    <col min="4" max="4" width="11.7109375" customWidth="1"/>
    <col min="5" max="5" width="6.28515625" customWidth="1"/>
    <col min="6" max="6" width="12.7109375" customWidth="1"/>
    <col min="7" max="7" width="7.5703125" customWidth="1"/>
    <col min="8" max="8" width="12.140625" customWidth="1"/>
    <col min="9" max="9" width="6.85546875" customWidth="1"/>
    <col min="10" max="10" width="10.28515625" bestFit="1" customWidth="1"/>
    <col min="11" max="11" width="7.28515625" customWidth="1"/>
    <col min="12" max="12" width="10.28515625" bestFit="1" customWidth="1"/>
    <col min="13" max="13" width="7" customWidth="1"/>
    <col min="14" max="14" width="10" customWidth="1"/>
    <col min="15" max="15" width="9" bestFit="1" customWidth="1"/>
    <col min="16" max="16" width="10.28515625" bestFit="1" customWidth="1"/>
    <col min="17" max="17" width="7.5703125" customWidth="1"/>
    <col min="18" max="18" width="10.28515625" bestFit="1" customWidth="1"/>
    <col min="19" max="19" width="7.140625" customWidth="1"/>
    <col min="20" max="20" width="10.140625" customWidth="1"/>
    <col min="21" max="21" width="8.140625" customWidth="1"/>
    <col min="22" max="22" width="12.7109375" bestFit="1" customWidth="1"/>
    <col min="23" max="23" width="9" bestFit="1" customWidth="1"/>
    <col min="24" max="24" width="12.7109375" bestFit="1" customWidth="1"/>
    <col min="25" max="25" width="9" bestFit="1" customWidth="1"/>
    <col min="26" max="26" width="12.7109375" bestFit="1" customWidth="1"/>
    <col min="27" max="27" width="9" bestFit="1" customWidth="1"/>
    <col min="28" max="28" width="13.85546875" bestFit="1" customWidth="1"/>
  </cols>
  <sheetData>
    <row r="1" spans="1:28" x14ac:dyDescent="0.25">
      <c r="B1" s="7"/>
    </row>
    <row r="3" spans="1:28" ht="23.25" customHeight="1" x14ac:dyDescent="0.35">
      <c r="A3" s="188" t="s">
        <v>57</v>
      </c>
      <c r="B3" s="188"/>
      <c r="C3" s="188"/>
      <c r="D3" s="188"/>
      <c r="E3" s="188"/>
      <c r="F3" s="188"/>
    </row>
    <row r="4" spans="1:28" ht="21" customHeight="1" x14ac:dyDescent="0.35">
      <c r="A4" s="188" t="s">
        <v>8</v>
      </c>
      <c r="B4" s="188"/>
      <c r="C4" s="188"/>
      <c r="D4" s="188"/>
      <c r="E4" s="188"/>
      <c r="F4" s="188"/>
    </row>
    <row r="5" spans="1:28" ht="21" customHeight="1" x14ac:dyDescent="0.35">
      <c r="A5" s="188" t="s">
        <v>44</v>
      </c>
      <c r="B5" s="188"/>
      <c r="C5" s="188"/>
      <c r="D5" s="188"/>
      <c r="E5" s="188"/>
      <c r="F5" s="188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</row>
    <row r="6" spans="1:28" ht="21" x14ac:dyDescent="0.25">
      <c r="A6" s="1"/>
      <c r="B6" s="9" t="s">
        <v>7</v>
      </c>
      <c r="C6" s="2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</row>
    <row r="7" spans="1:28" ht="21" x14ac:dyDescent="0.25">
      <c r="A7" s="1"/>
      <c r="B7" s="9"/>
      <c r="C7" s="2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</row>
    <row r="8" spans="1:28" x14ac:dyDescent="0.25">
      <c r="A8" s="212" t="s">
        <v>10</v>
      </c>
      <c r="B8" s="212"/>
      <c r="C8" s="212"/>
      <c r="D8" s="212"/>
    </row>
    <row r="9" spans="1:28" x14ac:dyDescent="0.25">
      <c r="A9" s="3" t="s">
        <v>11</v>
      </c>
      <c r="B9" s="3"/>
      <c r="C9" s="3"/>
    </row>
    <row r="10" spans="1:28" ht="18" x14ac:dyDescent="0.25">
      <c r="A10" s="204" t="s">
        <v>156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28" ht="13.9" customHeight="1" x14ac:dyDescent="0.25">
      <c r="A11" s="169"/>
      <c r="B11" s="170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</row>
    <row r="12" spans="1:28" hidden="1" x14ac:dyDescent="0.25">
      <c r="A12" s="169"/>
      <c r="B12" s="170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</row>
    <row r="13" spans="1:28" ht="18" customHeight="1" x14ac:dyDescent="0.25">
      <c r="A13" s="208" t="s">
        <v>56</v>
      </c>
      <c r="B13" s="209"/>
      <c r="C13" s="203" t="s">
        <v>1</v>
      </c>
      <c r="D13" s="203"/>
      <c r="E13" s="203" t="s">
        <v>101</v>
      </c>
      <c r="F13" s="203"/>
      <c r="G13" s="203" t="s">
        <v>102</v>
      </c>
      <c r="H13" s="203"/>
      <c r="I13" s="203" t="s">
        <v>103</v>
      </c>
      <c r="J13" s="203"/>
      <c r="K13" s="203" t="s">
        <v>104</v>
      </c>
      <c r="L13" s="203"/>
      <c r="M13" s="203" t="s">
        <v>105</v>
      </c>
      <c r="N13" s="203"/>
      <c r="O13" s="203" t="s">
        <v>106</v>
      </c>
      <c r="P13" s="203"/>
      <c r="Q13" s="203" t="s">
        <v>107</v>
      </c>
      <c r="R13" s="203"/>
      <c r="S13" s="203" t="s">
        <v>108</v>
      </c>
      <c r="T13" s="203"/>
      <c r="U13" s="203" t="s">
        <v>109</v>
      </c>
      <c r="V13" s="203"/>
      <c r="W13" s="203" t="s">
        <v>110</v>
      </c>
      <c r="X13" s="203"/>
      <c r="Y13" s="203" t="s">
        <v>111</v>
      </c>
      <c r="Z13" s="203"/>
      <c r="AA13" s="203" t="s">
        <v>2</v>
      </c>
      <c r="AB13" s="203"/>
    </row>
    <row r="14" spans="1:28" ht="29.25" customHeight="1" x14ac:dyDescent="0.25">
      <c r="A14" s="210"/>
      <c r="B14" s="211"/>
      <c r="C14" s="171" t="s">
        <v>3</v>
      </c>
      <c r="D14" s="172" t="s">
        <v>4</v>
      </c>
      <c r="E14" s="171" t="s">
        <v>3</v>
      </c>
      <c r="F14" s="172" t="s">
        <v>4</v>
      </c>
      <c r="G14" s="171" t="s">
        <v>3</v>
      </c>
      <c r="H14" s="172" t="s">
        <v>4</v>
      </c>
      <c r="I14" s="171" t="s">
        <v>3</v>
      </c>
      <c r="J14" s="172" t="s">
        <v>4</v>
      </c>
      <c r="K14" s="171" t="s">
        <v>3</v>
      </c>
      <c r="L14" s="172" t="s">
        <v>4</v>
      </c>
      <c r="M14" s="171" t="s">
        <v>3</v>
      </c>
      <c r="N14" s="172" t="s">
        <v>4</v>
      </c>
      <c r="O14" s="171" t="s">
        <v>3</v>
      </c>
      <c r="P14" s="172" t="s">
        <v>4</v>
      </c>
      <c r="Q14" s="171" t="s">
        <v>3</v>
      </c>
      <c r="R14" s="172" t="s">
        <v>4</v>
      </c>
      <c r="S14" s="171" t="s">
        <v>3</v>
      </c>
      <c r="T14" s="172" t="s">
        <v>4</v>
      </c>
      <c r="U14" s="171" t="s">
        <v>3</v>
      </c>
      <c r="V14" s="172" t="s">
        <v>4</v>
      </c>
      <c r="W14" s="171" t="s">
        <v>3</v>
      </c>
      <c r="X14" s="172" t="s">
        <v>4</v>
      </c>
      <c r="Y14" s="171" t="s">
        <v>3</v>
      </c>
      <c r="Z14" s="172" t="s">
        <v>4</v>
      </c>
      <c r="AA14" s="171" t="s">
        <v>3</v>
      </c>
      <c r="AB14" s="172" t="s">
        <v>4</v>
      </c>
    </row>
    <row r="15" spans="1:28" ht="39" customHeight="1" x14ac:dyDescent="0.25">
      <c r="A15" s="129" t="s">
        <v>98</v>
      </c>
      <c r="B15" s="128" t="s">
        <v>97</v>
      </c>
      <c r="C15" s="132">
        <v>8.3333333333333301E-2</v>
      </c>
      <c r="D15" s="130">
        <f>ROUND(C15*'Anexo IB-Planilha Orçamentária'!H16,2)</f>
        <v>137.46</v>
      </c>
      <c r="E15" s="132">
        <v>8.3333333333333301E-2</v>
      </c>
      <c r="F15" s="130">
        <f>D15</f>
        <v>137.46</v>
      </c>
      <c r="G15" s="132">
        <v>8.3333333333333301E-2</v>
      </c>
      <c r="H15" s="130">
        <f>D15</f>
        <v>137.46</v>
      </c>
      <c r="I15" s="132">
        <v>8.3333333333333301E-2</v>
      </c>
      <c r="J15" s="130">
        <f>D15</f>
        <v>137.46</v>
      </c>
      <c r="K15" s="132">
        <v>8.3333333333333301E-2</v>
      </c>
      <c r="L15" s="130">
        <f>D15</f>
        <v>137.46</v>
      </c>
      <c r="M15" s="132">
        <v>8.3333333333333301E-2</v>
      </c>
      <c r="N15" s="130">
        <f>D15</f>
        <v>137.46</v>
      </c>
      <c r="O15" s="132">
        <v>8.3333333333333301E-2</v>
      </c>
      <c r="P15" s="130">
        <f>D15</f>
        <v>137.46</v>
      </c>
      <c r="Q15" s="132">
        <v>8.3333333333333301E-2</v>
      </c>
      <c r="R15" s="130">
        <f>D15</f>
        <v>137.46</v>
      </c>
      <c r="S15" s="132">
        <v>8.3333333333333301E-2</v>
      </c>
      <c r="T15" s="130">
        <f>D15</f>
        <v>137.46</v>
      </c>
      <c r="U15" s="132">
        <v>8.3333333333333301E-2</v>
      </c>
      <c r="V15" s="130">
        <f>D15</f>
        <v>137.46</v>
      </c>
      <c r="W15" s="132">
        <v>8.3333333333333301E-2</v>
      </c>
      <c r="X15" s="130">
        <f>D15</f>
        <v>137.46</v>
      </c>
      <c r="Y15" s="132">
        <v>8.3333333333333301E-2</v>
      </c>
      <c r="Z15" s="130">
        <f>D15</f>
        <v>137.46</v>
      </c>
      <c r="AA15" s="173">
        <f>SUM(C15,E15,G15,I15,K15,M15,Q15,O15,S15,U15,W15,Y15)</f>
        <v>0.99999999999999944</v>
      </c>
      <c r="AB15" s="174">
        <f>SUM(D15,F15,H15,J15,L15,N15,P15,R15,T15,V15,X15,Z15)</f>
        <v>1649.5200000000002</v>
      </c>
    </row>
    <row r="16" spans="1:28" ht="35.450000000000003" customHeight="1" x14ac:dyDescent="0.25">
      <c r="A16" s="129" t="s">
        <v>99</v>
      </c>
      <c r="B16" s="128" t="s">
        <v>147</v>
      </c>
      <c r="C16" s="132">
        <v>0.1</v>
      </c>
      <c r="D16" s="130">
        <f>C16*'Anexo IB-Planilha Orçamentária'!H21</f>
        <v>72923.188000000009</v>
      </c>
      <c r="E16" s="132">
        <v>0.1</v>
      </c>
      <c r="F16" s="130">
        <f>E16*'Anexo IB-Planilha Orçamentária'!H21</f>
        <v>72923.188000000009</v>
      </c>
      <c r="G16" s="132">
        <v>0.1</v>
      </c>
      <c r="H16" s="130">
        <f>G16*'Anexo IB-Planilha Orçamentária'!H21</f>
        <v>72923.188000000009</v>
      </c>
      <c r="I16" s="132">
        <v>0.1</v>
      </c>
      <c r="J16" s="130">
        <f>I16*'Anexo IB-Planilha Orçamentária'!H21</f>
        <v>72923.188000000009</v>
      </c>
      <c r="K16" s="132">
        <v>7.4999999999999997E-2</v>
      </c>
      <c r="L16" s="130">
        <f>K16*'Anexo IB-Planilha Orçamentária'!H21</f>
        <v>54692.390999999996</v>
      </c>
      <c r="M16" s="132">
        <v>7.4999999999999997E-2</v>
      </c>
      <c r="N16" s="130">
        <f>M16*'Anexo IB-Planilha Orçamentária'!H21</f>
        <v>54692.390999999996</v>
      </c>
      <c r="O16" s="132">
        <v>7.4999999999999997E-2</v>
      </c>
      <c r="P16" s="130">
        <f>O16*'Anexo IB-Planilha Orçamentária'!H21</f>
        <v>54692.390999999996</v>
      </c>
      <c r="Q16" s="132">
        <v>7.4999999999999997E-2</v>
      </c>
      <c r="R16" s="130">
        <f>Q16*'Anexo IB-Planilha Orçamentária'!H21</f>
        <v>54692.390999999996</v>
      </c>
      <c r="S16" s="132">
        <v>7.4999999999999997E-2</v>
      </c>
      <c r="T16" s="130">
        <f>S16*'Anexo IB-Planilha Orçamentária'!H21</f>
        <v>54692.390999999996</v>
      </c>
      <c r="U16" s="132">
        <v>7.4999999999999997E-2</v>
      </c>
      <c r="V16" s="130">
        <f>U16*'Anexo IB-Planilha Orçamentária'!H21</f>
        <v>54692.390999999996</v>
      </c>
      <c r="W16" s="132">
        <v>7.4999999999999997E-2</v>
      </c>
      <c r="X16" s="130">
        <f>W16*'Anexo IB-Planilha Orçamentária'!H21</f>
        <v>54692.390999999996</v>
      </c>
      <c r="Y16" s="132">
        <v>7.4999999999999997E-2</v>
      </c>
      <c r="Z16" s="130">
        <f>Y16*'Anexo IB-Planilha Orçamentária'!H21</f>
        <v>54692.390999999996</v>
      </c>
      <c r="AA16" s="173">
        <f t="shared" ref="AA16:AA17" si="0">SUM(C16,E16,G16,I16,K16,M16,Q16,O16,S16,U16,W16,Y16)</f>
        <v>0.99999999999999978</v>
      </c>
      <c r="AB16" s="174">
        <f>SUM(D16,F16,H16,J16,L16,N16,P16,R16,T16,V16,X16,Z16)</f>
        <v>729231.87999999989</v>
      </c>
    </row>
    <row r="17" spans="1:28" ht="24" x14ac:dyDescent="0.25">
      <c r="A17" s="129" t="s">
        <v>100</v>
      </c>
      <c r="B17" s="128" t="s">
        <v>148</v>
      </c>
      <c r="C17" s="132">
        <v>0.05</v>
      </c>
      <c r="D17" s="130">
        <f>C17*'Anexo IB-Planilha Orçamentária'!H28</f>
        <v>1403.922</v>
      </c>
      <c r="E17" s="132">
        <v>0.05</v>
      </c>
      <c r="F17" s="130">
        <f>E17*'Anexo IB-Planilha Orçamentária'!H28</f>
        <v>1403.922</v>
      </c>
      <c r="G17" s="132">
        <v>0.05</v>
      </c>
      <c r="H17" s="130">
        <f>G17*'Anexo IB-Planilha Orçamentária'!H28</f>
        <v>1403.922</v>
      </c>
      <c r="I17" s="132">
        <v>7.4999999999999997E-2</v>
      </c>
      <c r="J17" s="130">
        <f>I17*'Anexo IB-Planilha Orçamentária'!H28</f>
        <v>2105.8829999999998</v>
      </c>
      <c r="K17" s="132">
        <v>7.4999999999999997E-2</v>
      </c>
      <c r="L17" s="130">
        <f>K17*'Anexo IB-Planilha Orçamentária'!H28</f>
        <v>2105.8829999999998</v>
      </c>
      <c r="M17" s="132">
        <v>7.4999999999999997E-2</v>
      </c>
      <c r="N17" s="130">
        <f>M17*'Anexo IB-Planilha Orçamentária'!H28</f>
        <v>2105.8829999999998</v>
      </c>
      <c r="O17" s="132">
        <v>7.4999999999999997E-2</v>
      </c>
      <c r="P17" s="130">
        <f>O17*'Anexo IB-Planilha Orçamentária'!H28</f>
        <v>2105.8829999999998</v>
      </c>
      <c r="Q17" s="132">
        <v>0.1</v>
      </c>
      <c r="R17" s="130">
        <f>Q17*'Anexo IB-Planilha Orçamentária'!H28</f>
        <v>2807.8440000000001</v>
      </c>
      <c r="S17" s="132">
        <v>0.1</v>
      </c>
      <c r="T17" s="130">
        <f>S17*'Anexo IB-Planilha Orçamentária'!H28</f>
        <v>2807.8440000000001</v>
      </c>
      <c r="U17" s="132">
        <v>0.1</v>
      </c>
      <c r="V17" s="130">
        <f>U17*'Anexo IB-Planilha Orçamentária'!H28</f>
        <v>2807.8440000000001</v>
      </c>
      <c r="W17" s="132">
        <v>0.125</v>
      </c>
      <c r="X17" s="130">
        <f>W17*'Anexo IB-Planilha Orçamentária'!H28</f>
        <v>3509.8049999999998</v>
      </c>
      <c r="Y17" s="132">
        <v>0.125</v>
      </c>
      <c r="Z17" s="130">
        <f>Y17*'Anexo IB-Planilha Orçamentária'!H28</f>
        <v>3509.8049999999998</v>
      </c>
      <c r="AA17" s="173">
        <f t="shared" si="0"/>
        <v>1</v>
      </c>
      <c r="AB17" s="174">
        <f>SUM(D17,F17,H17,J17,L17,N17,P17,R17,T17,V17,X17,Z17)</f>
        <v>28078.440000000002</v>
      </c>
    </row>
    <row r="18" spans="1:28" ht="34.5" customHeight="1" x14ac:dyDescent="0.25">
      <c r="A18" s="213" t="s">
        <v>2</v>
      </c>
      <c r="B18" s="214"/>
      <c r="C18" s="206">
        <f>SUM(D15:D17)</f>
        <v>74464.570000000022</v>
      </c>
      <c r="D18" s="206"/>
      <c r="E18" s="206">
        <f>SUM(F15:F17)</f>
        <v>74464.570000000022</v>
      </c>
      <c r="F18" s="206"/>
      <c r="G18" s="206">
        <f>SUM(H15:H17)</f>
        <v>74464.570000000022</v>
      </c>
      <c r="H18" s="206"/>
      <c r="I18" s="206">
        <f>SUM(J15:J17)</f>
        <v>75166.531000000017</v>
      </c>
      <c r="J18" s="206"/>
      <c r="K18" s="206">
        <f>SUM(L15:L17)</f>
        <v>56935.733999999997</v>
      </c>
      <c r="L18" s="206"/>
      <c r="M18" s="206">
        <f>SUM(N15:N17)</f>
        <v>56935.733999999997</v>
      </c>
      <c r="N18" s="206"/>
      <c r="O18" s="206">
        <f>SUM(P15:P17)</f>
        <v>56935.733999999997</v>
      </c>
      <c r="P18" s="206"/>
      <c r="Q18" s="206">
        <f>SUM(R15:R17)</f>
        <v>57637.694999999992</v>
      </c>
      <c r="R18" s="206"/>
      <c r="S18" s="206">
        <f>SUM(T15:T17)</f>
        <v>57637.694999999992</v>
      </c>
      <c r="T18" s="206"/>
      <c r="U18" s="206">
        <f>SUM(V15:V17)</f>
        <v>57637.694999999992</v>
      </c>
      <c r="V18" s="206"/>
      <c r="W18" s="206">
        <f>SUM(X15:X17)</f>
        <v>58339.655999999995</v>
      </c>
      <c r="X18" s="206"/>
      <c r="Y18" s="206">
        <f>SUM(Z15:Z17)</f>
        <v>58339.655999999995</v>
      </c>
      <c r="Z18" s="206"/>
      <c r="AA18" s="207">
        <f>SUM(AB15:AB17)</f>
        <v>758959.83999999985</v>
      </c>
      <c r="AB18" s="207"/>
    </row>
    <row r="19" spans="1:28" x14ac:dyDescent="0.25">
      <c r="A19" s="175"/>
      <c r="B19" s="175"/>
      <c r="C19" s="175"/>
      <c r="D19" s="175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</row>
    <row r="20" spans="1:28" x14ac:dyDescent="0.25">
      <c r="A20" s="175"/>
      <c r="B20" s="175"/>
      <c r="C20" s="175"/>
      <c r="D20" s="175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</row>
    <row r="22" spans="1:28" ht="17.25" x14ac:dyDescent="0.25">
      <c r="D22" s="81" t="s">
        <v>152</v>
      </c>
    </row>
    <row r="25" spans="1:28" x14ac:dyDescent="0.25">
      <c r="B25" s="187" t="s">
        <v>159</v>
      </c>
      <c r="C25" s="187"/>
      <c r="D25" s="187"/>
    </row>
    <row r="26" spans="1:28" x14ac:dyDescent="0.25">
      <c r="B26" s="187"/>
      <c r="C26" s="187"/>
      <c r="D26" s="187"/>
    </row>
    <row r="27" spans="1:28" ht="43.5" customHeight="1" x14ac:dyDescent="0.25">
      <c r="B27" s="186" t="s">
        <v>160</v>
      </c>
      <c r="C27" s="187"/>
      <c r="D27" s="187"/>
    </row>
    <row r="28" spans="1:28" x14ac:dyDescent="0.25">
      <c r="D28" s="16"/>
    </row>
    <row r="29" spans="1:28" x14ac:dyDescent="0.25">
      <c r="D29" s="16"/>
    </row>
    <row r="30" spans="1:28" ht="36" customHeight="1" x14ac:dyDescent="0.25">
      <c r="D30" s="5"/>
    </row>
    <row r="34" spans="1:4" ht="19.5" x14ac:dyDescent="0.3">
      <c r="A34" s="205"/>
      <c r="B34" s="205"/>
      <c r="C34" s="205"/>
      <c r="D34" s="205"/>
    </row>
    <row r="35" spans="1:4" ht="19.5" x14ac:dyDescent="0.3">
      <c r="A35" s="205"/>
      <c r="B35" s="205"/>
      <c r="C35" s="205"/>
      <c r="D35" s="205"/>
    </row>
    <row r="36" spans="1:4" ht="19.5" x14ac:dyDescent="0.3">
      <c r="A36" s="205"/>
      <c r="B36" s="205"/>
      <c r="C36" s="205"/>
      <c r="D36" s="205"/>
    </row>
  </sheetData>
  <mergeCells count="39">
    <mergeCell ref="U13:V13"/>
    <mergeCell ref="W13:X13"/>
    <mergeCell ref="Y13:Z13"/>
    <mergeCell ref="A3:F3"/>
    <mergeCell ref="A4:F4"/>
    <mergeCell ref="A5:F5"/>
    <mergeCell ref="A34:D34"/>
    <mergeCell ref="A35:D35"/>
    <mergeCell ref="A13:B14"/>
    <mergeCell ref="A8:D8"/>
    <mergeCell ref="C13:D13"/>
    <mergeCell ref="E13:F13"/>
    <mergeCell ref="A18:B18"/>
    <mergeCell ref="C18:D18"/>
    <mergeCell ref="E18:F18"/>
    <mergeCell ref="B25:D25"/>
    <mergeCell ref="B26:D26"/>
    <mergeCell ref="B27:D27"/>
    <mergeCell ref="A10:AB10"/>
    <mergeCell ref="A36:D36"/>
    <mergeCell ref="G18:H18"/>
    <mergeCell ref="I18:J18"/>
    <mergeCell ref="K18:L18"/>
    <mergeCell ref="M18:N18"/>
    <mergeCell ref="O18:P18"/>
    <mergeCell ref="AA18:AB18"/>
    <mergeCell ref="AA13:AB13"/>
    <mergeCell ref="Q18:R18"/>
    <mergeCell ref="S18:T18"/>
    <mergeCell ref="U18:V18"/>
    <mergeCell ref="W18:X18"/>
    <mergeCell ref="Y18:Z18"/>
    <mergeCell ref="Q13:R13"/>
    <mergeCell ref="S13:T13"/>
    <mergeCell ref="G13:H13"/>
    <mergeCell ref="I13:J13"/>
    <mergeCell ref="K13:L13"/>
    <mergeCell ref="M13:N13"/>
    <mergeCell ref="O13:P13"/>
  </mergeCells>
  <phoneticPr fontId="14" type="noConversion"/>
  <conditionalFormatting sqref="D13:D14">
    <cfRule type="cellIs" dxfId="13" priority="30" stopIfTrue="1" operator="equal">
      <formula>0</formula>
    </cfRule>
  </conditionalFormatting>
  <conditionalFormatting sqref="F13:F14">
    <cfRule type="cellIs" dxfId="12" priority="13" stopIfTrue="1" operator="equal">
      <formula>0</formula>
    </cfRule>
  </conditionalFormatting>
  <conditionalFormatting sqref="H13:H14">
    <cfRule type="cellIs" dxfId="11" priority="12" stopIfTrue="1" operator="equal">
      <formula>0</formula>
    </cfRule>
  </conditionalFormatting>
  <conditionalFormatting sqref="J13:J14">
    <cfRule type="cellIs" dxfId="10" priority="11" stopIfTrue="1" operator="equal">
      <formula>0</formula>
    </cfRule>
  </conditionalFormatting>
  <conditionalFormatting sqref="L13:L14">
    <cfRule type="cellIs" dxfId="9" priority="10" stopIfTrue="1" operator="equal">
      <formula>0</formula>
    </cfRule>
  </conditionalFormatting>
  <conditionalFormatting sqref="N13:N14">
    <cfRule type="cellIs" dxfId="8" priority="9" stopIfTrue="1" operator="equal">
      <formula>0</formula>
    </cfRule>
  </conditionalFormatting>
  <conditionalFormatting sqref="P13:P14">
    <cfRule type="cellIs" dxfId="7" priority="8" stopIfTrue="1" operator="equal">
      <formula>0</formula>
    </cfRule>
  </conditionalFormatting>
  <conditionalFormatting sqref="R13:R14">
    <cfRule type="cellIs" dxfId="6" priority="7" stopIfTrue="1" operator="equal">
      <formula>0</formula>
    </cfRule>
  </conditionalFormatting>
  <conditionalFormatting sqref="T13:T14">
    <cfRule type="cellIs" dxfId="5" priority="6" stopIfTrue="1" operator="equal">
      <formula>0</formula>
    </cfRule>
  </conditionalFormatting>
  <conditionalFormatting sqref="V13:V14">
    <cfRule type="cellIs" dxfId="4" priority="5" stopIfTrue="1" operator="equal">
      <formula>0</formula>
    </cfRule>
  </conditionalFormatting>
  <conditionalFormatting sqref="X13:X14">
    <cfRule type="cellIs" dxfId="3" priority="4" stopIfTrue="1" operator="equal">
      <formula>0</formula>
    </cfRule>
  </conditionalFormatting>
  <conditionalFormatting sqref="Z13:Z14">
    <cfRule type="cellIs" dxfId="2" priority="3" stopIfTrue="1" operator="equal">
      <formula>0</formula>
    </cfRule>
  </conditionalFormatting>
  <conditionalFormatting sqref="AB14">
    <cfRule type="cellIs" dxfId="1" priority="2" stopIfTrue="1" operator="equal">
      <formula>0</formula>
    </cfRule>
  </conditionalFormatting>
  <conditionalFormatting sqref="AB13">
    <cfRule type="cellIs" dxfId="0" priority="1" stopIfTrue="1" operator="equal">
      <formula>0</formula>
    </cfRule>
  </conditionalFormatting>
  <pageMargins left="0.51181102362204722" right="0.51181102362204722" top="0.8" bottom="0.78740157480314965" header="0.78" footer="0.31496062992125984"/>
  <pageSetup paperSize="9" scale="4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998"/>
  <sheetViews>
    <sheetView topLeftCell="A4" workbookViewId="0">
      <selection activeCell="E26" sqref="E26"/>
    </sheetView>
  </sheetViews>
  <sheetFormatPr defaultColWidth="14.42578125" defaultRowHeight="15" customHeight="1" x14ac:dyDescent="0.2"/>
  <cols>
    <col min="1" max="1" width="11.42578125" style="20" customWidth="1"/>
    <col min="2" max="2" width="11.7109375" style="20" customWidth="1"/>
    <col min="3" max="3" width="8.42578125" style="20" customWidth="1"/>
    <col min="4" max="5" width="30" style="20" customWidth="1"/>
    <col min="6" max="7" width="8.7109375" style="20" customWidth="1"/>
    <col min="8" max="8" width="21.42578125" style="20" customWidth="1"/>
    <col min="9" max="24" width="8.7109375" style="20" customWidth="1"/>
    <col min="25" max="16384" width="14.42578125" style="20"/>
  </cols>
  <sheetData>
    <row r="1" spans="1:24" ht="18" customHeight="1" x14ac:dyDescent="0.2">
      <c r="A1" s="215"/>
      <c r="B1" s="215"/>
      <c r="C1" s="215"/>
      <c r="D1" s="215"/>
      <c r="E1" s="215"/>
      <c r="F1" s="215"/>
      <c r="G1" s="215"/>
      <c r="H1" s="215"/>
      <c r="I1" s="215"/>
    </row>
    <row r="2" spans="1:24" ht="27" customHeight="1" x14ac:dyDescent="0.3">
      <c r="A2" s="220" t="s">
        <v>9</v>
      </c>
      <c r="B2" s="220"/>
      <c r="C2" s="220"/>
      <c r="D2" s="220"/>
      <c r="E2" s="220"/>
      <c r="F2" s="220"/>
      <c r="G2" s="220"/>
      <c r="H2" s="220"/>
    </row>
    <row r="3" spans="1:24" ht="22.5" customHeight="1" x14ac:dyDescent="0.3">
      <c r="A3" s="220" t="s">
        <v>8</v>
      </c>
      <c r="B3" s="220"/>
      <c r="C3" s="220"/>
      <c r="D3" s="220"/>
      <c r="E3" s="220"/>
      <c r="F3" s="220"/>
      <c r="G3" s="220"/>
      <c r="H3" s="220"/>
    </row>
    <row r="4" spans="1:24" ht="24.75" customHeight="1" x14ac:dyDescent="0.3">
      <c r="A4" s="220" t="s">
        <v>44</v>
      </c>
      <c r="B4" s="220"/>
      <c r="C4" s="220"/>
      <c r="D4" s="220"/>
      <c r="E4" s="220"/>
      <c r="F4" s="220"/>
      <c r="G4" s="220"/>
      <c r="H4" s="220"/>
    </row>
    <row r="5" spans="1:24" ht="12.75" customHeight="1" x14ac:dyDescent="0.2"/>
    <row r="6" spans="1:24" ht="12.75" customHeight="1" x14ac:dyDescent="0.2"/>
    <row r="7" spans="1:24" ht="21" customHeight="1" x14ac:dyDescent="0.25">
      <c r="D7" s="221" t="s">
        <v>157</v>
      </c>
      <c r="E7" s="221"/>
      <c r="F7" s="221"/>
    </row>
    <row r="8" spans="1:24" ht="12.75" customHeight="1" x14ac:dyDescent="0.2">
      <c r="A8" s="216" t="s">
        <v>15</v>
      </c>
      <c r="B8" s="215"/>
      <c r="C8" s="215"/>
      <c r="D8" s="215"/>
      <c r="E8" s="215"/>
      <c r="F8" s="215"/>
      <c r="G8" s="215"/>
      <c r="H8" s="215"/>
    </row>
    <row r="9" spans="1:24" ht="12" customHeight="1" thickBot="1" x14ac:dyDescent="0.25">
      <c r="A9" s="21"/>
      <c r="B9" s="22"/>
      <c r="C9" s="22"/>
      <c r="D9" s="22"/>
      <c r="E9" s="22"/>
      <c r="F9" s="22"/>
      <c r="G9" s="22"/>
      <c r="H9" s="22"/>
    </row>
    <row r="10" spans="1:24" ht="12.75" customHeight="1" x14ac:dyDescent="0.25">
      <c r="A10" s="23"/>
      <c r="B10" s="24"/>
      <c r="D10" s="25" t="s">
        <v>16</v>
      </c>
      <c r="E10" s="26" t="s">
        <v>17</v>
      </c>
      <c r="F10" s="27">
        <v>3.5000000000000003E-2</v>
      </c>
      <c r="G10" s="28"/>
      <c r="H10" s="28"/>
      <c r="I10" s="29"/>
    </row>
    <row r="11" spans="1:24" ht="12.75" customHeight="1" x14ac:dyDescent="0.2">
      <c r="D11" s="30" t="s">
        <v>18</v>
      </c>
      <c r="E11" s="31" t="s">
        <v>19</v>
      </c>
      <c r="F11" s="32">
        <v>2.07E-2</v>
      </c>
      <c r="G11" s="33"/>
      <c r="I11" s="29"/>
    </row>
    <row r="12" spans="1:24" ht="12.75" customHeight="1" x14ac:dyDescent="0.2">
      <c r="D12" s="30" t="s">
        <v>20</v>
      </c>
      <c r="E12" s="31" t="s">
        <v>21</v>
      </c>
      <c r="F12" s="32">
        <v>6.5000000000000002E-2</v>
      </c>
      <c r="G12" s="33"/>
      <c r="I12" s="29"/>
    </row>
    <row r="13" spans="1:24" ht="12.75" customHeight="1" x14ac:dyDescent="0.2">
      <c r="D13" s="30" t="s">
        <v>22</v>
      </c>
      <c r="E13" s="31" t="s">
        <v>23</v>
      </c>
      <c r="F13" s="32">
        <v>5.0000000000000001E-3</v>
      </c>
      <c r="G13" s="33"/>
      <c r="I13" s="29"/>
    </row>
    <row r="14" spans="1:24" ht="12.75" customHeight="1" x14ac:dyDescent="0.2">
      <c r="D14" s="30" t="s">
        <v>24</v>
      </c>
      <c r="E14" s="31" t="s">
        <v>25</v>
      </c>
      <c r="F14" s="32">
        <v>0.05</v>
      </c>
      <c r="G14" s="33"/>
      <c r="I14" s="29"/>
    </row>
    <row r="15" spans="1:24" ht="12.75" customHeight="1" x14ac:dyDescent="0.2">
      <c r="A15" s="19"/>
      <c r="B15" s="19"/>
      <c r="C15" s="19"/>
      <c r="D15" s="34" t="s">
        <v>26</v>
      </c>
      <c r="E15" s="35"/>
      <c r="F15" s="36">
        <v>0</v>
      </c>
      <c r="G15" s="33"/>
      <c r="H15" s="19"/>
      <c r="I15" s="2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</row>
    <row r="16" spans="1:24" ht="12.75" customHeight="1" thickBot="1" x14ac:dyDescent="0.25">
      <c r="B16" s="85"/>
      <c r="D16" s="37" t="s">
        <v>27</v>
      </c>
      <c r="E16" s="38"/>
      <c r="F16" s="39">
        <v>3.6499999999999998E-2</v>
      </c>
      <c r="G16" s="33"/>
      <c r="H16" s="40"/>
      <c r="I16" s="29"/>
    </row>
    <row r="17" spans="1:13" ht="12.75" customHeight="1" x14ac:dyDescent="0.2">
      <c r="B17" s="85"/>
      <c r="D17" s="41" t="s">
        <v>28</v>
      </c>
      <c r="E17" s="42"/>
      <c r="F17" s="43"/>
      <c r="G17" s="33"/>
      <c r="I17" s="29"/>
    </row>
    <row r="18" spans="1:13" ht="15" customHeight="1" thickBot="1" x14ac:dyDescent="0.25">
      <c r="D18" s="44" t="s">
        <v>29</v>
      </c>
      <c r="E18" s="45"/>
      <c r="F18" s="46"/>
      <c r="G18" s="47"/>
      <c r="I18" s="29"/>
    </row>
    <row r="19" spans="1:13" ht="12.75" customHeight="1" thickBot="1" x14ac:dyDescent="0.25">
      <c r="D19" s="217" t="s">
        <v>30</v>
      </c>
      <c r="E19" s="218"/>
      <c r="F19" s="48">
        <f>ROUND((((1+F10+F11)*(1+F12)*(1+F13))/(1-(F14+F15+F16))-1),4)</f>
        <v>0.2369</v>
      </c>
      <c r="G19" s="49"/>
      <c r="I19" s="29"/>
      <c r="J19" s="19"/>
      <c r="K19" s="19"/>
      <c r="L19" s="19"/>
      <c r="M19" s="19"/>
    </row>
    <row r="20" spans="1:13" ht="12.75" customHeight="1" x14ac:dyDescent="0.2">
      <c r="E20" s="50"/>
      <c r="F20" s="49"/>
      <c r="G20" s="51"/>
      <c r="I20" s="29"/>
      <c r="J20" s="19"/>
      <c r="K20" s="19"/>
      <c r="L20" s="19"/>
      <c r="M20" s="19"/>
    </row>
    <row r="21" spans="1:13" ht="12.75" customHeight="1" x14ac:dyDescent="0.2">
      <c r="A21" s="219" t="s">
        <v>58</v>
      </c>
      <c r="B21" s="219"/>
      <c r="C21" s="219"/>
      <c r="D21" s="219"/>
      <c r="E21" s="219"/>
      <c r="F21" s="219"/>
      <c r="G21" s="219"/>
      <c r="H21" s="219"/>
      <c r="I21" s="219"/>
      <c r="J21" s="19"/>
      <c r="K21" s="53"/>
      <c r="L21" s="54"/>
      <c r="M21" s="33"/>
    </row>
    <row r="22" spans="1:13" ht="0.75" customHeight="1" x14ac:dyDescent="0.2">
      <c r="A22" s="84"/>
      <c r="B22" s="83"/>
      <c r="C22" s="82"/>
      <c r="D22" s="82"/>
      <c r="E22" s="82"/>
      <c r="F22" s="82"/>
      <c r="G22" s="82"/>
      <c r="H22" s="52"/>
      <c r="I22" s="29"/>
      <c r="J22" s="19"/>
      <c r="K22" s="53"/>
      <c r="L22" s="54"/>
      <c r="M22" s="33"/>
    </row>
    <row r="23" spans="1:13" ht="12.75" customHeight="1" x14ac:dyDescent="0.2">
      <c r="A23" s="57"/>
      <c r="B23" s="57"/>
      <c r="C23" s="57"/>
      <c r="D23" s="57"/>
      <c r="E23" s="57"/>
      <c r="F23" s="58"/>
      <c r="G23" s="59"/>
      <c r="H23" s="55"/>
      <c r="I23" s="29"/>
      <c r="J23" s="19"/>
      <c r="K23" s="49"/>
      <c r="L23" s="49"/>
      <c r="M23" s="47"/>
    </row>
    <row r="24" spans="1:13" ht="12.75" customHeight="1" x14ac:dyDescent="0.2">
      <c r="A24" s="57"/>
      <c r="B24" s="57"/>
      <c r="C24" s="57"/>
      <c r="D24" s="180" t="s">
        <v>159</v>
      </c>
      <c r="E24" s="57"/>
      <c r="F24" s="58"/>
      <c r="G24" s="59"/>
      <c r="H24" s="55"/>
      <c r="I24" s="29"/>
      <c r="J24" s="19"/>
      <c r="K24" s="49"/>
      <c r="L24" s="49"/>
      <c r="M24" s="47"/>
    </row>
    <row r="25" spans="1:13" ht="12.75" customHeight="1" x14ac:dyDescent="0.2">
      <c r="A25" s="57"/>
      <c r="B25" s="57"/>
      <c r="C25" s="57"/>
      <c r="D25" s="180"/>
      <c r="E25" s="57"/>
      <c r="F25" s="58"/>
      <c r="G25" s="59"/>
      <c r="H25" s="55"/>
      <c r="I25" s="29"/>
      <c r="J25" s="19"/>
      <c r="K25" s="49"/>
      <c r="L25" s="49"/>
      <c r="M25" s="47"/>
    </row>
    <row r="26" spans="1:13" ht="42.75" customHeight="1" x14ac:dyDescent="0.2">
      <c r="A26" s="57"/>
      <c r="B26" s="57"/>
      <c r="C26" s="57"/>
      <c r="D26" s="185" t="s">
        <v>160</v>
      </c>
      <c r="E26" s="57"/>
      <c r="F26" s="58"/>
      <c r="G26" s="59"/>
      <c r="H26" s="55"/>
      <c r="I26" s="29"/>
      <c r="J26" s="19"/>
      <c r="K26" s="53"/>
      <c r="L26" s="53"/>
      <c r="M26" s="49"/>
    </row>
    <row r="27" spans="1:13" ht="10.5" customHeight="1" x14ac:dyDescent="0.2">
      <c r="A27" s="180"/>
      <c r="B27" s="82"/>
      <c r="C27" s="82"/>
      <c r="D27" s="82"/>
      <c r="E27" s="82"/>
      <c r="F27" s="82"/>
      <c r="G27" s="82"/>
      <c r="H27" s="56"/>
      <c r="I27" s="29"/>
      <c r="J27" s="19"/>
      <c r="K27" s="50"/>
      <c r="L27" s="49"/>
      <c r="M27" s="51"/>
    </row>
    <row r="28" spans="1:13" ht="24" customHeight="1" x14ac:dyDescent="0.2">
      <c r="A28" s="60"/>
      <c r="B28" s="61"/>
      <c r="C28" s="62"/>
      <c r="D28" s="52"/>
      <c r="E28" s="52"/>
      <c r="F28" s="52"/>
      <c r="G28" s="52"/>
      <c r="H28" s="63"/>
      <c r="I28" s="29"/>
      <c r="J28" s="19"/>
      <c r="K28" s="19"/>
      <c r="L28" s="19"/>
      <c r="M28" s="19"/>
    </row>
    <row r="29" spans="1:13" ht="12.75" customHeight="1" x14ac:dyDescent="0.2">
      <c r="A29" s="182"/>
      <c r="B29" s="82"/>
      <c r="C29" s="82"/>
      <c r="D29" s="82"/>
      <c r="E29" s="82"/>
      <c r="F29" s="82"/>
      <c r="G29" s="82"/>
      <c r="H29" s="82"/>
      <c r="I29" s="29"/>
    </row>
    <row r="30" spans="1:13" ht="16.5" customHeight="1" x14ac:dyDescent="0.2">
      <c r="A30" s="182"/>
      <c r="B30" s="182"/>
      <c r="C30" s="182"/>
      <c r="D30" s="182"/>
      <c r="E30" s="182"/>
      <c r="F30" s="182"/>
      <c r="G30" s="182"/>
      <c r="H30" s="182"/>
      <c r="I30" s="29"/>
    </row>
    <row r="31" spans="1:13" ht="17.25" customHeight="1" x14ac:dyDescent="0.2">
      <c r="A31" s="184"/>
      <c r="B31" s="184"/>
      <c r="C31" s="184"/>
      <c r="D31" s="184"/>
      <c r="E31" s="184"/>
      <c r="F31" s="184"/>
      <c r="G31" s="184"/>
      <c r="H31" s="184"/>
      <c r="I31" s="29"/>
    </row>
    <row r="32" spans="1:13" ht="12.75" customHeight="1" x14ac:dyDescent="0.2">
      <c r="A32" s="82"/>
      <c r="B32" s="65"/>
      <c r="C32" s="183"/>
      <c r="D32" s="82"/>
      <c r="E32" s="82"/>
      <c r="F32" s="82"/>
      <c r="G32" s="82"/>
      <c r="H32" s="82"/>
      <c r="I32" s="29"/>
    </row>
    <row r="33" spans="1:9" ht="12.75" customHeight="1" x14ac:dyDescent="0.2">
      <c r="A33" s="66"/>
      <c r="B33" s="65"/>
      <c r="C33" s="67"/>
      <c r="D33" s="67"/>
      <c r="E33" s="67"/>
      <c r="F33" s="67"/>
      <c r="G33" s="68"/>
      <c r="H33" s="62"/>
      <c r="I33" s="29"/>
    </row>
    <row r="34" spans="1:9" ht="12.75" customHeight="1" x14ac:dyDescent="0.2">
      <c r="A34" s="180"/>
      <c r="B34" s="82"/>
      <c r="C34" s="82"/>
      <c r="D34" s="82"/>
      <c r="E34" s="82"/>
      <c r="F34" s="82"/>
      <c r="G34" s="82"/>
      <c r="H34" s="82"/>
      <c r="I34" s="29"/>
    </row>
    <row r="35" spans="1:9" ht="12.75" customHeight="1" x14ac:dyDescent="0.2">
      <c r="A35" s="180"/>
      <c r="B35" s="82"/>
      <c r="C35" s="82"/>
      <c r="D35" s="82"/>
      <c r="E35" s="82"/>
      <c r="F35" s="82"/>
      <c r="G35" s="82"/>
      <c r="H35" s="82"/>
      <c r="I35" s="29"/>
    </row>
    <row r="36" spans="1:9" ht="12.75" customHeight="1" x14ac:dyDescent="0.2">
      <c r="A36" s="180"/>
      <c r="B36" s="82"/>
      <c r="C36" s="82"/>
      <c r="D36" s="82"/>
      <c r="E36" s="82"/>
      <c r="F36" s="82"/>
      <c r="G36" s="82"/>
      <c r="H36" s="82"/>
      <c r="I36" s="29"/>
    </row>
    <row r="37" spans="1:9" ht="12.75" customHeight="1" x14ac:dyDescent="0.2">
      <c r="A37" s="180"/>
      <c r="B37" s="82"/>
      <c r="C37" s="82"/>
      <c r="D37" s="82"/>
      <c r="E37" s="82"/>
      <c r="F37" s="82"/>
      <c r="G37" s="82"/>
      <c r="H37" s="82"/>
      <c r="I37" s="29"/>
    </row>
    <row r="38" spans="1:9" ht="12.75" customHeight="1" x14ac:dyDescent="0.2">
      <c r="A38" s="66"/>
      <c r="B38" s="65"/>
      <c r="C38" s="67"/>
      <c r="D38" s="67"/>
      <c r="E38" s="67"/>
      <c r="F38" s="67"/>
      <c r="G38" s="68"/>
      <c r="H38" s="62"/>
      <c r="I38" s="29"/>
    </row>
    <row r="39" spans="1:9" ht="12.75" customHeight="1" x14ac:dyDescent="0.25">
      <c r="A39" s="64"/>
      <c r="B39" s="64"/>
      <c r="C39" s="64"/>
      <c r="D39" s="64"/>
      <c r="E39" s="64"/>
      <c r="F39" s="180"/>
      <c r="G39" s="82"/>
      <c r="H39" s="181"/>
      <c r="I39" s="29"/>
    </row>
    <row r="40" spans="1:9" ht="12.75" customHeight="1" x14ac:dyDescent="0.25">
      <c r="A40" s="69"/>
      <c r="B40" s="64"/>
      <c r="C40" s="64"/>
      <c r="D40" s="64"/>
      <c r="E40" s="64"/>
      <c r="F40" s="82"/>
      <c r="G40" s="82"/>
      <c r="H40" s="82"/>
      <c r="I40" s="29"/>
    </row>
    <row r="41" spans="1:9" ht="12.75" customHeight="1" x14ac:dyDescent="0.2"/>
    <row r="42" spans="1:9" ht="12.75" customHeight="1" x14ac:dyDescent="0.2"/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spans="1:1" ht="12.75" customHeight="1" x14ac:dyDescent="0.2"/>
    <row r="50" spans="1:1" ht="12.75" customHeight="1" x14ac:dyDescent="0.2"/>
    <row r="51" spans="1:1" ht="12.75" customHeight="1" x14ac:dyDescent="0.2"/>
    <row r="52" spans="1:1" ht="12.75" customHeight="1" x14ac:dyDescent="0.2"/>
    <row r="53" spans="1:1" ht="12.75" customHeight="1" x14ac:dyDescent="0.2"/>
    <row r="54" spans="1:1" ht="12.75" customHeight="1" x14ac:dyDescent="0.2"/>
    <row r="55" spans="1:1" ht="12.75" customHeight="1" x14ac:dyDescent="0.2"/>
    <row r="56" spans="1:1" ht="12.75" customHeight="1" x14ac:dyDescent="0.2"/>
    <row r="57" spans="1:1" ht="12.75" customHeight="1" x14ac:dyDescent="0.2"/>
    <row r="58" spans="1:1" ht="12.75" customHeight="1" x14ac:dyDescent="0.2"/>
    <row r="59" spans="1:1" ht="19.5" customHeight="1" x14ac:dyDescent="0.2"/>
    <row r="60" spans="1:1" ht="12.75" customHeight="1" x14ac:dyDescent="0.2"/>
    <row r="61" spans="1:1" ht="12.75" customHeight="1" x14ac:dyDescent="0.2"/>
    <row r="62" spans="1:1" ht="12.75" customHeight="1" x14ac:dyDescent="0.2">
      <c r="A62" s="49"/>
    </row>
    <row r="63" spans="1:1" ht="12.75" customHeight="1" x14ac:dyDescent="0.2"/>
    <row r="64" spans="1:1" ht="12.75" customHeight="1" x14ac:dyDescent="0.2"/>
    <row r="65" spans="1:5" ht="12.75" customHeight="1" x14ac:dyDescent="0.2"/>
    <row r="66" spans="1:5" ht="12.75" customHeight="1" x14ac:dyDescent="0.2"/>
    <row r="67" spans="1:5" ht="12.75" customHeight="1" x14ac:dyDescent="0.2"/>
    <row r="68" spans="1:5" ht="12.75" customHeight="1" x14ac:dyDescent="0.2"/>
    <row r="69" spans="1:5" ht="12.75" customHeight="1" x14ac:dyDescent="0.2"/>
    <row r="70" spans="1:5" ht="12.75" customHeight="1" x14ac:dyDescent="0.2"/>
    <row r="71" spans="1:5" ht="12.75" customHeight="1" x14ac:dyDescent="0.2"/>
    <row r="72" spans="1:5" ht="12.75" customHeight="1" x14ac:dyDescent="0.2"/>
    <row r="73" spans="1:5" ht="12.75" customHeight="1" x14ac:dyDescent="0.2"/>
    <row r="74" spans="1:5" ht="12.75" customHeight="1" x14ac:dyDescent="0.2"/>
    <row r="75" spans="1:5" ht="12.75" customHeight="1" x14ac:dyDescent="0.2">
      <c r="A75" s="70"/>
      <c r="B75" s="70"/>
      <c r="C75" s="70"/>
      <c r="D75" s="70"/>
      <c r="E75" s="70"/>
    </row>
    <row r="76" spans="1:5" ht="12.75" customHeight="1" x14ac:dyDescent="0.2">
      <c r="A76" s="70"/>
      <c r="B76" s="70"/>
      <c r="C76" s="70"/>
      <c r="D76" s="70"/>
      <c r="E76" s="70"/>
    </row>
    <row r="77" spans="1:5" ht="12.75" customHeight="1" x14ac:dyDescent="0.2">
      <c r="A77" s="70"/>
      <c r="B77" s="70"/>
      <c r="C77" s="70"/>
      <c r="D77" s="70"/>
      <c r="E77" s="70"/>
    </row>
    <row r="78" spans="1:5" ht="12.75" customHeight="1" x14ac:dyDescent="0.2">
      <c r="A78" s="70"/>
      <c r="B78" s="70"/>
      <c r="C78" s="70"/>
      <c r="D78" s="70"/>
      <c r="E78" s="70"/>
    </row>
    <row r="79" spans="1:5" ht="12.75" customHeight="1" x14ac:dyDescent="0.2"/>
    <row r="80" spans="1:5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</sheetData>
  <mergeCells count="8">
    <mergeCell ref="A1:I1"/>
    <mergeCell ref="A8:H8"/>
    <mergeCell ref="D19:E19"/>
    <mergeCell ref="A21:I21"/>
    <mergeCell ref="A2:H2"/>
    <mergeCell ref="A3:H3"/>
    <mergeCell ref="A4:H4"/>
    <mergeCell ref="D7:F7"/>
  </mergeCells>
  <pageMargins left="0.511811024" right="0.511811024" top="0.78740157499999996" bottom="0.78740157499999996" header="0" footer="0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99"/>
  <sheetViews>
    <sheetView topLeftCell="A68" zoomScaleNormal="100" workbookViewId="0">
      <selection activeCell="M104" sqref="M104"/>
    </sheetView>
  </sheetViews>
  <sheetFormatPr defaultRowHeight="15" x14ac:dyDescent="0.25"/>
  <cols>
    <col min="1" max="1" width="10.85546875" customWidth="1"/>
    <col min="2" max="2" width="39.42578125" customWidth="1"/>
    <col min="3" max="3" width="18.85546875" customWidth="1"/>
    <col min="4" max="4" width="15.85546875" customWidth="1"/>
    <col min="5" max="5" width="10.42578125" customWidth="1"/>
    <col min="8" max="8" width="12" customWidth="1"/>
  </cols>
  <sheetData>
    <row r="2" spans="1:9" ht="21" x14ac:dyDescent="0.35">
      <c r="B2" s="188" t="s">
        <v>59</v>
      </c>
      <c r="C2" s="188"/>
      <c r="D2" s="188"/>
      <c r="E2" s="10"/>
      <c r="F2" s="10"/>
      <c r="G2" s="10"/>
      <c r="H2" s="10"/>
    </row>
    <row r="3" spans="1:9" ht="21" x14ac:dyDescent="0.35">
      <c r="B3" s="188" t="s">
        <v>60</v>
      </c>
      <c r="C3" s="188"/>
      <c r="D3" s="188"/>
      <c r="E3" s="10"/>
      <c r="F3" s="10"/>
      <c r="G3" s="10"/>
      <c r="H3" s="10"/>
      <c r="I3" s="11"/>
    </row>
    <row r="4" spans="1:9" ht="21" x14ac:dyDescent="0.35">
      <c r="B4" s="188" t="s">
        <v>61</v>
      </c>
      <c r="C4" s="188"/>
      <c r="D4" s="188"/>
      <c r="E4" s="10"/>
      <c r="F4" s="10"/>
      <c r="G4" s="10"/>
      <c r="H4" s="10"/>
    </row>
    <row r="5" spans="1:9" ht="21" x14ac:dyDescent="0.25">
      <c r="B5" s="9" t="s">
        <v>7</v>
      </c>
    </row>
    <row r="6" spans="1:9" ht="21" x14ac:dyDescent="0.25">
      <c r="B6" s="9"/>
    </row>
    <row r="8" spans="1:9" x14ac:dyDescent="0.25">
      <c r="A8" s="3" t="s">
        <v>45</v>
      </c>
      <c r="B8" s="3"/>
      <c r="C8" s="3"/>
    </row>
    <row r="9" spans="1:9" x14ac:dyDescent="0.25">
      <c r="A9" s="3" t="s">
        <v>11</v>
      </c>
      <c r="B9" s="3"/>
      <c r="C9" s="3"/>
    </row>
    <row r="10" spans="1:9" x14ac:dyDescent="0.25">
      <c r="A10" s="3"/>
      <c r="B10" s="3"/>
      <c r="D10" s="14"/>
    </row>
    <row r="11" spans="1:9" ht="20.25" customHeight="1" x14ac:dyDescent="0.25">
      <c r="A11" s="232" t="s">
        <v>158</v>
      </c>
      <c r="B11" s="232"/>
      <c r="C11" s="232"/>
      <c r="D11" s="232"/>
      <c r="E11" s="232"/>
      <c r="F11" s="232"/>
      <c r="G11" s="232"/>
      <c r="H11" s="18"/>
      <c r="I11" s="18"/>
    </row>
    <row r="12" spans="1:9" ht="20.25" customHeight="1" x14ac:dyDescent="0.25">
      <c r="A12" s="80"/>
      <c r="B12" s="80"/>
      <c r="C12" s="80"/>
      <c r="D12" s="80"/>
      <c r="E12" s="80"/>
      <c r="F12" s="80"/>
      <c r="G12" s="80"/>
      <c r="H12" s="18"/>
      <c r="I12" s="18"/>
    </row>
    <row r="13" spans="1:9" ht="20.25" customHeight="1" x14ac:dyDescent="0.25">
      <c r="A13" s="222" t="s">
        <v>90</v>
      </c>
      <c r="B13" s="222"/>
      <c r="C13" s="222"/>
      <c r="D13" s="222"/>
      <c r="E13" s="222"/>
      <c r="F13" s="222"/>
      <c r="G13" s="222"/>
      <c r="H13" s="18"/>
      <c r="I13" s="18"/>
    </row>
    <row r="14" spans="1:9" ht="20.25" customHeight="1" x14ac:dyDescent="0.25">
      <c r="A14" s="80"/>
      <c r="B14" s="80"/>
      <c r="C14" s="80"/>
      <c r="D14" s="80"/>
      <c r="E14" s="80"/>
      <c r="F14" s="80"/>
      <c r="G14" s="80"/>
      <c r="H14" s="18"/>
      <c r="I14" s="18"/>
    </row>
    <row r="15" spans="1:9" ht="18" x14ac:dyDescent="0.25">
      <c r="A15" s="77" t="s">
        <v>39</v>
      </c>
      <c r="C15" s="18"/>
      <c r="D15" s="18"/>
      <c r="E15" s="18"/>
      <c r="F15" s="18"/>
      <c r="G15" s="18"/>
      <c r="H15" s="18"/>
      <c r="I15" s="18"/>
    </row>
    <row r="16" spans="1:9" x14ac:dyDescent="0.25">
      <c r="A16" s="225" t="s">
        <v>84</v>
      </c>
      <c r="B16" s="226"/>
      <c r="C16" s="226"/>
      <c r="D16" s="226"/>
      <c r="E16" s="226"/>
      <c r="F16" s="226"/>
      <c r="G16" s="227"/>
    </row>
    <row r="18" spans="1:7" x14ac:dyDescent="0.25">
      <c r="B18" s="14"/>
      <c r="C18" s="14"/>
      <c r="D18" s="14"/>
      <c r="E18" s="13" t="s">
        <v>40</v>
      </c>
    </row>
    <row r="19" spans="1:7" x14ac:dyDescent="0.25">
      <c r="B19" s="228" t="s">
        <v>46</v>
      </c>
      <c r="C19" s="229"/>
      <c r="D19" s="230"/>
      <c r="E19" s="13">
        <v>12</v>
      </c>
    </row>
    <row r="20" spans="1:7" x14ac:dyDescent="0.25">
      <c r="B20" s="14"/>
      <c r="C20" s="14"/>
      <c r="D20" s="14"/>
      <c r="E20" s="14"/>
    </row>
    <row r="21" spans="1:7" ht="15.75" x14ac:dyDescent="0.25">
      <c r="A21" s="222" t="s">
        <v>91</v>
      </c>
      <c r="B21" s="222"/>
      <c r="C21" s="222"/>
      <c r="D21" s="222"/>
      <c r="E21" s="222"/>
      <c r="F21" s="222"/>
      <c r="G21" s="222"/>
    </row>
    <row r="22" spans="1:7" x14ac:dyDescent="0.25">
      <c r="A22" s="14"/>
      <c r="B22" s="14"/>
      <c r="C22" s="14"/>
      <c r="D22" s="14"/>
      <c r="E22" s="14"/>
      <c r="F22" s="14"/>
      <c r="G22" s="14"/>
    </row>
    <row r="23" spans="1:7" x14ac:dyDescent="0.25">
      <c r="A23" s="14"/>
      <c r="B23" s="14"/>
      <c r="C23" s="14"/>
      <c r="D23" s="14"/>
      <c r="E23" s="14"/>
      <c r="F23" s="14"/>
      <c r="G23" s="14"/>
    </row>
    <row r="24" spans="1:7" x14ac:dyDescent="0.25">
      <c r="A24" s="78" t="s">
        <v>89</v>
      </c>
      <c r="B24" s="14"/>
      <c r="C24" s="14"/>
      <c r="D24" s="14"/>
      <c r="E24" s="14"/>
      <c r="F24" s="14"/>
      <c r="G24" s="14"/>
    </row>
    <row r="25" spans="1:7" ht="14.45" customHeight="1" x14ac:dyDescent="0.25">
      <c r="A25" s="223" t="s">
        <v>132</v>
      </c>
      <c r="B25" s="223"/>
      <c r="C25" s="223"/>
      <c r="D25" s="223"/>
      <c r="E25" s="223"/>
      <c r="F25" s="223"/>
      <c r="G25" s="223"/>
    </row>
    <row r="26" spans="1:7" ht="31.15" customHeight="1" x14ac:dyDescent="0.25">
      <c r="A26" s="223"/>
      <c r="B26" s="223"/>
      <c r="C26" s="223"/>
      <c r="D26" s="223"/>
      <c r="E26" s="223"/>
      <c r="F26" s="223"/>
      <c r="G26" s="223"/>
    </row>
    <row r="27" spans="1:7" ht="42.6" customHeight="1" x14ac:dyDescent="0.25">
      <c r="A27" s="164"/>
      <c r="B27" s="164"/>
      <c r="C27" s="164"/>
      <c r="D27" s="164"/>
      <c r="E27" s="164"/>
      <c r="F27" s="164"/>
      <c r="G27" s="164"/>
    </row>
    <row r="28" spans="1:7" ht="18.600000000000001" customHeight="1" x14ac:dyDescent="0.25">
      <c r="A28" s="164"/>
      <c r="B28" s="14"/>
      <c r="C28" s="14"/>
      <c r="D28" s="14"/>
      <c r="E28" s="13" t="s">
        <v>53</v>
      </c>
      <c r="F28" s="164"/>
      <c r="G28" s="164"/>
    </row>
    <row r="29" spans="1:7" ht="11.45" customHeight="1" x14ac:dyDescent="0.25">
      <c r="A29" s="164"/>
      <c r="B29" s="231" t="s">
        <v>46</v>
      </c>
      <c r="C29" s="231"/>
      <c r="D29" s="231"/>
      <c r="E29" s="13">
        <v>27</v>
      </c>
      <c r="F29" s="164"/>
      <c r="G29" s="164"/>
    </row>
    <row r="30" spans="1:7" x14ac:dyDescent="0.25">
      <c r="A30" s="14"/>
      <c r="B30" s="14"/>
      <c r="C30" s="14"/>
      <c r="D30" s="14"/>
      <c r="E30" s="14"/>
      <c r="F30" s="14"/>
      <c r="G30" s="14"/>
    </row>
    <row r="31" spans="1:7" x14ac:dyDescent="0.25">
      <c r="A31" s="78" t="s">
        <v>115</v>
      </c>
      <c r="B31" s="14"/>
      <c r="C31" s="14"/>
      <c r="D31" s="14"/>
      <c r="E31" s="14"/>
      <c r="F31" s="14"/>
      <c r="G31" s="14"/>
    </row>
    <row r="32" spans="1:7" x14ac:dyDescent="0.25">
      <c r="A32" s="223" t="s">
        <v>136</v>
      </c>
      <c r="B32" s="223"/>
      <c r="C32" s="223"/>
      <c r="D32" s="223"/>
      <c r="E32" s="223"/>
      <c r="F32" s="223"/>
      <c r="G32" s="223"/>
    </row>
    <row r="33" spans="1:7" ht="33" customHeight="1" x14ac:dyDescent="0.25">
      <c r="A33" s="223"/>
      <c r="B33" s="223"/>
      <c r="C33" s="223"/>
      <c r="D33" s="223"/>
      <c r="E33" s="223"/>
      <c r="F33" s="223"/>
      <c r="G33" s="223"/>
    </row>
    <row r="34" spans="1:7" ht="42" customHeight="1" x14ac:dyDescent="0.25">
      <c r="A34" s="164"/>
      <c r="B34" s="164"/>
      <c r="C34" s="164"/>
      <c r="D34" s="164"/>
      <c r="E34" s="164"/>
      <c r="F34" s="164"/>
      <c r="G34" s="164"/>
    </row>
    <row r="35" spans="1:7" ht="15.6" customHeight="1" x14ac:dyDescent="0.25">
      <c r="A35" s="164"/>
      <c r="B35" s="14"/>
      <c r="C35" s="14"/>
      <c r="D35" s="14"/>
      <c r="E35" s="13" t="s">
        <v>53</v>
      </c>
      <c r="F35" s="164"/>
      <c r="G35" s="164"/>
    </row>
    <row r="36" spans="1:7" x14ac:dyDescent="0.25">
      <c r="A36" s="14"/>
      <c r="B36" s="231" t="s">
        <v>46</v>
      </c>
      <c r="C36" s="231"/>
      <c r="D36" s="231"/>
      <c r="E36" s="13">
        <v>170</v>
      </c>
      <c r="F36" s="14"/>
      <c r="G36" s="14"/>
    </row>
    <row r="37" spans="1:7" x14ac:dyDescent="0.25">
      <c r="A37" s="14"/>
      <c r="B37" s="14"/>
      <c r="C37" s="14"/>
      <c r="D37" s="14"/>
      <c r="E37" s="14"/>
      <c r="F37" s="14"/>
      <c r="G37" s="14"/>
    </row>
    <row r="38" spans="1:7" x14ac:dyDescent="0.25">
      <c r="A38" s="78" t="s">
        <v>116</v>
      </c>
      <c r="B38" s="14"/>
      <c r="C38" s="14"/>
      <c r="D38" s="14"/>
      <c r="E38" s="14"/>
      <c r="F38" s="14"/>
      <c r="G38" s="14"/>
    </row>
    <row r="39" spans="1:7" ht="14.45" customHeight="1" x14ac:dyDescent="0.25">
      <c r="A39" s="223" t="s">
        <v>137</v>
      </c>
      <c r="B39" s="223"/>
      <c r="C39" s="223"/>
      <c r="D39" s="223"/>
      <c r="E39" s="223"/>
      <c r="F39" s="223"/>
      <c r="G39" s="223"/>
    </row>
    <row r="40" spans="1:7" ht="34.15" customHeight="1" x14ac:dyDescent="0.25">
      <c r="A40" s="223"/>
      <c r="B40" s="223"/>
      <c r="C40" s="223"/>
      <c r="D40" s="223"/>
      <c r="E40" s="223"/>
      <c r="F40" s="223"/>
      <c r="G40" s="223"/>
    </row>
    <row r="41" spans="1:7" x14ac:dyDescent="0.25">
      <c r="A41" s="164"/>
      <c r="B41" s="164"/>
      <c r="C41" s="164"/>
      <c r="D41" s="164"/>
      <c r="E41" s="164"/>
      <c r="F41" s="164"/>
      <c r="G41" s="164"/>
    </row>
    <row r="42" spans="1:7" x14ac:dyDescent="0.25">
      <c r="A42" s="164"/>
      <c r="B42" s="164"/>
      <c r="C42" s="164"/>
      <c r="D42" s="164"/>
      <c r="E42" s="164"/>
      <c r="F42" s="164"/>
      <c r="G42" s="164"/>
    </row>
    <row r="43" spans="1:7" x14ac:dyDescent="0.25">
      <c r="A43" s="164"/>
      <c r="B43" s="14"/>
      <c r="C43" s="14"/>
      <c r="D43" s="14"/>
      <c r="E43" s="13" t="s">
        <v>53</v>
      </c>
      <c r="F43" s="164"/>
      <c r="G43" s="164"/>
    </row>
    <row r="44" spans="1:7" x14ac:dyDescent="0.25">
      <c r="A44" s="164"/>
      <c r="B44" s="231" t="s">
        <v>46</v>
      </c>
      <c r="C44" s="231"/>
      <c r="D44" s="231"/>
      <c r="E44" s="13">
        <v>177</v>
      </c>
      <c r="F44" s="164"/>
      <c r="G44" s="164"/>
    </row>
    <row r="45" spans="1:7" x14ac:dyDescent="0.25">
      <c r="A45" s="164"/>
      <c r="B45" s="164"/>
      <c r="C45" s="164"/>
      <c r="D45" s="164"/>
      <c r="E45" s="164"/>
      <c r="F45" s="164"/>
      <c r="G45" s="164"/>
    </row>
    <row r="46" spans="1:7" x14ac:dyDescent="0.25">
      <c r="A46" s="14"/>
      <c r="B46" s="14"/>
      <c r="C46" s="14"/>
      <c r="D46" s="14"/>
      <c r="E46" s="14"/>
      <c r="F46" s="14"/>
      <c r="G46" s="14"/>
    </row>
    <row r="47" spans="1:7" ht="15.75" x14ac:dyDescent="0.25">
      <c r="A47" s="222" t="s">
        <v>92</v>
      </c>
      <c r="B47" s="222"/>
      <c r="C47" s="222"/>
      <c r="D47" s="222"/>
      <c r="E47" s="222"/>
      <c r="F47" s="222"/>
      <c r="G47" s="222"/>
    </row>
    <row r="48" spans="1:7" x14ac:dyDescent="0.25">
      <c r="A48" s="14"/>
      <c r="B48" s="14"/>
      <c r="C48" s="14"/>
      <c r="D48" s="14"/>
      <c r="E48" s="14"/>
      <c r="F48" s="14"/>
      <c r="G48" s="14"/>
    </row>
    <row r="49" spans="1:7" x14ac:dyDescent="0.25">
      <c r="A49" s="14"/>
      <c r="B49" s="14"/>
      <c r="C49" s="14"/>
      <c r="D49" s="14"/>
      <c r="E49" s="14"/>
      <c r="F49" s="14"/>
      <c r="G49" s="14"/>
    </row>
    <row r="50" spans="1:7" x14ac:dyDescent="0.25">
      <c r="A50" s="78" t="s">
        <v>94</v>
      </c>
      <c r="B50" s="14"/>
      <c r="C50" s="14"/>
      <c r="D50" s="14"/>
      <c r="E50" s="14"/>
      <c r="F50" s="14"/>
      <c r="G50" s="14"/>
    </row>
    <row r="51" spans="1:7" ht="30" customHeight="1" x14ac:dyDescent="0.25">
      <c r="A51" s="234" t="s">
        <v>33</v>
      </c>
      <c r="B51" s="223"/>
      <c r="C51" s="223"/>
      <c r="D51" s="223"/>
      <c r="E51" s="223"/>
      <c r="F51" s="223"/>
      <c r="G51" s="223"/>
    </row>
    <row r="52" spans="1:7" x14ac:dyDescent="0.25">
      <c r="A52" s="10"/>
      <c r="B52" s="10"/>
      <c r="C52" s="10"/>
      <c r="D52" s="10"/>
      <c r="E52" s="10"/>
      <c r="F52" s="10"/>
      <c r="G52" s="10"/>
    </row>
    <row r="53" spans="1:7" x14ac:dyDescent="0.25">
      <c r="A53" s="10"/>
      <c r="B53" s="10"/>
      <c r="C53" s="10"/>
      <c r="D53" s="10"/>
      <c r="E53" s="10"/>
      <c r="F53" s="10"/>
      <c r="G53" s="10"/>
    </row>
    <row r="54" spans="1:7" x14ac:dyDescent="0.25">
      <c r="A54" s="10"/>
      <c r="B54" s="14"/>
      <c r="C54" s="14"/>
      <c r="D54" s="14"/>
      <c r="E54" s="13" t="s">
        <v>53</v>
      </c>
      <c r="F54" s="10"/>
      <c r="G54" s="10"/>
    </row>
    <row r="55" spans="1:7" x14ac:dyDescent="0.25">
      <c r="A55" s="10"/>
      <c r="B55" s="231" t="s">
        <v>46</v>
      </c>
      <c r="C55" s="231"/>
      <c r="D55" s="231"/>
      <c r="E55" s="13">
        <v>14</v>
      </c>
      <c r="F55" s="10"/>
      <c r="G55" s="10"/>
    </row>
    <row r="56" spans="1:7" x14ac:dyDescent="0.25">
      <c r="A56" s="10"/>
      <c r="B56" s="10"/>
      <c r="C56" s="10"/>
      <c r="D56" s="10"/>
      <c r="E56" s="10"/>
      <c r="F56" s="10"/>
      <c r="G56" s="10"/>
    </row>
    <row r="57" spans="1:7" x14ac:dyDescent="0.25">
      <c r="A57" s="78" t="s">
        <v>95</v>
      </c>
      <c r="B57" s="14"/>
      <c r="C57" s="14"/>
      <c r="D57" s="14"/>
      <c r="E57" s="14"/>
      <c r="F57" s="14"/>
      <c r="G57" s="14"/>
    </row>
    <row r="58" spans="1:7" ht="21.6" customHeight="1" x14ac:dyDescent="0.25">
      <c r="A58" s="235" t="s">
        <v>124</v>
      </c>
      <c r="B58" s="236"/>
      <c r="C58" s="236"/>
      <c r="D58" s="236"/>
      <c r="E58" s="236"/>
      <c r="F58" s="236"/>
      <c r="G58" s="236"/>
    </row>
    <row r="59" spans="1:7" x14ac:dyDescent="0.25">
      <c r="A59" s="10"/>
      <c r="B59" s="10"/>
      <c r="C59" s="10"/>
      <c r="D59" s="10"/>
      <c r="E59" s="10"/>
      <c r="F59" s="10"/>
      <c r="G59" s="10"/>
    </row>
    <row r="60" spans="1:7" x14ac:dyDescent="0.25">
      <c r="A60" s="10"/>
      <c r="B60" s="10"/>
      <c r="C60" s="10"/>
      <c r="D60" s="10"/>
      <c r="E60" s="10"/>
      <c r="F60" s="10"/>
      <c r="G60" s="10"/>
    </row>
    <row r="61" spans="1:7" x14ac:dyDescent="0.25">
      <c r="A61" s="10"/>
      <c r="B61" s="14"/>
      <c r="C61" s="14"/>
      <c r="D61" s="14"/>
      <c r="E61" s="13" t="s">
        <v>53</v>
      </c>
      <c r="F61" s="10"/>
      <c r="G61" s="10"/>
    </row>
    <row r="62" spans="1:7" x14ac:dyDescent="0.25">
      <c r="A62" s="10"/>
      <c r="B62" s="231" t="s">
        <v>46</v>
      </c>
      <c r="C62" s="231"/>
      <c r="D62" s="231"/>
      <c r="E62" s="13">
        <v>7</v>
      </c>
      <c r="F62" s="10"/>
      <c r="G62" s="10"/>
    </row>
    <row r="63" spans="1:7" x14ac:dyDescent="0.25">
      <c r="A63" s="10"/>
      <c r="B63" s="10"/>
      <c r="C63" s="10"/>
      <c r="D63" s="10"/>
      <c r="E63" s="10"/>
      <c r="F63" s="10"/>
      <c r="G63" s="10"/>
    </row>
    <row r="64" spans="1:7" x14ac:dyDescent="0.25">
      <c r="A64" s="78" t="s">
        <v>95</v>
      </c>
      <c r="B64" s="14"/>
      <c r="C64" s="14"/>
      <c r="D64" s="14"/>
      <c r="E64" s="14"/>
      <c r="F64" s="14"/>
      <c r="G64" s="14"/>
    </row>
    <row r="65" spans="1:7" ht="21.6" customHeight="1" x14ac:dyDescent="0.25">
      <c r="A65" s="235" t="s">
        <v>120</v>
      </c>
      <c r="B65" s="236"/>
      <c r="C65" s="236"/>
      <c r="D65" s="236"/>
      <c r="E65" s="236"/>
      <c r="F65" s="236"/>
      <c r="G65" s="236"/>
    </row>
    <row r="66" spans="1:7" x14ac:dyDescent="0.25">
      <c r="A66" s="10"/>
      <c r="B66" s="10"/>
      <c r="C66" s="10"/>
      <c r="D66" s="10"/>
      <c r="E66" s="10"/>
      <c r="F66" s="10"/>
      <c r="G66" s="10"/>
    </row>
    <row r="67" spans="1:7" x14ac:dyDescent="0.25">
      <c r="A67" s="10"/>
      <c r="B67" s="10"/>
      <c r="C67" s="10"/>
      <c r="D67" s="10"/>
      <c r="E67" s="10"/>
      <c r="F67" s="10"/>
      <c r="G67" s="10"/>
    </row>
    <row r="68" spans="1:7" x14ac:dyDescent="0.25">
      <c r="A68" s="10"/>
      <c r="B68" s="14"/>
      <c r="C68" s="14"/>
      <c r="D68" s="14"/>
      <c r="E68" s="13" t="s">
        <v>53</v>
      </c>
      <c r="F68" s="10"/>
      <c r="G68" s="10"/>
    </row>
    <row r="69" spans="1:7" x14ac:dyDescent="0.25">
      <c r="A69" s="10"/>
      <c r="B69" s="231" t="s">
        <v>46</v>
      </c>
      <c r="C69" s="231"/>
      <c r="D69" s="231"/>
      <c r="E69" s="13">
        <v>7</v>
      </c>
      <c r="F69" s="10"/>
      <c r="G69" s="10"/>
    </row>
    <row r="70" spans="1:7" x14ac:dyDescent="0.25">
      <c r="A70" s="10"/>
      <c r="B70" s="14"/>
      <c r="C70" s="14"/>
      <c r="D70" s="14"/>
      <c r="E70" s="14"/>
      <c r="F70" s="10"/>
      <c r="G70" s="10"/>
    </row>
    <row r="71" spans="1:7" x14ac:dyDescent="0.25">
      <c r="A71" s="78" t="s">
        <v>121</v>
      </c>
      <c r="B71" s="10"/>
      <c r="C71" s="10"/>
      <c r="D71" s="10"/>
      <c r="E71" s="10"/>
      <c r="F71" s="10"/>
      <c r="G71" s="10"/>
    </row>
    <row r="72" spans="1:7" x14ac:dyDescent="0.25">
      <c r="A72" s="223" t="s">
        <v>86</v>
      </c>
      <c r="B72" s="223"/>
      <c r="C72" s="223"/>
      <c r="D72" s="223"/>
      <c r="E72" s="223"/>
      <c r="F72" s="223"/>
      <c r="G72" s="223"/>
    </row>
    <row r="73" spans="1:7" x14ac:dyDescent="0.25">
      <c r="A73" s="223"/>
      <c r="B73" s="223"/>
      <c r="C73" s="223"/>
      <c r="D73" s="223"/>
      <c r="E73" s="223"/>
      <c r="F73" s="223"/>
      <c r="G73" s="223"/>
    </row>
    <row r="74" spans="1:7" ht="25.9" customHeight="1" x14ac:dyDescent="0.25">
      <c r="A74" s="223"/>
      <c r="B74" s="223"/>
      <c r="C74" s="223"/>
      <c r="D74" s="223"/>
      <c r="E74" s="223"/>
      <c r="F74" s="223"/>
      <c r="G74" s="223"/>
    </row>
    <row r="75" spans="1:7" x14ac:dyDescent="0.25">
      <c r="A75" s="10"/>
      <c r="B75" s="10"/>
      <c r="C75" s="10"/>
      <c r="D75" s="10"/>
      <c r="E75" s="10"/>
      <c r="F75" s="10"/>
      <c r="G75" s="10"/>
    </row>
    <row r="76" spans="1:7" x14ac:dyDescent="0.25">
      <c r="A76" s="10"/>
      <c r="B76" s="10"/>
      <c r="C76" s="10"/>
      <c r="D76" s="10"/>
      <c r="E76" s="10"/>
      <c r="F76" s="10"/>
      <c r="G76" s="10"/>
    </row>
    <row r="77" spans="1:7" x14ac:dyDescent="0.25">
      <c r="A77" s="10"/>
      <c r="B77" s="10"/>
      <c r="C77" s="10"/>
      <c r="D77" s="10"/>
      <c r="E77" s="10"/>
      <c r="F77" s="10"/>
      <c r="G77" s="10"/>
    </row>
    <row r="78" spans="1:7" x14ac:dyDescent="0.25">
      <c r="A78" s="10"/>
      <c r="B78" s="14"/>
      <c r="C78" s="14"/>
      <c r="D78" s="14"/>
      <c r="E78" s="13" t="s">
        <v>53</v>
      </c>
      <c r="F78" s="10"/>
      <c r="G78" s="10"/>
    </row>
    <row r="79" spans="1:7" x14ac:dyDescent="0.25">
      <c r="A79" s="10"/>
      <c r="B79" s="231" t="s">
        <v>46</v>
      </c>
      <c r="C79" s="231"/>
      <c r="D79" s="231"/>
      <c r="E79" s="13">
        <v>24</v>
      </c>
      <c r="F79" s="10"/>
      <c r="G79" s="10"/>
    </row>
    <row r="80" spans="1:7" x14ac:dyDescent="0.25">
      <c r="A80" s="10"/>
      <c r="B80" s="10"/>
      <c r="C80" s="10"/>
      <c r="D80" s="10"/>
      <c r="E80" s="10"/>
      <c r="F80" s="10"/>
      <c r="G80" s="10"/>
    </row>
    <row r="81" spans="1:8" x14ac:dyDescent="0.25">
      <c r="A81" s="10"/>
      <c r="B81" s="10"/>
      <c r="C81" s="10"/>
      <c r="D81" s="10"/>
      <c r="E81" s="10"/>
      <c r="F81" s="10"/>
      <c r="G81" s="10"/>
    </row>
    <row r="82" spans="1:8" x14ac:dyDescent="0.25">
      <c r="A82" s="78" t="s">
        <v>122</v>
      </c>
      <c r="B82" s="10"/>
      <c r="C82" s="10"/>
      <c r="D82" s="10"/>
      <c r="E82" s="10"/>
      <c r="F82" s="10"/>
      <c r="G82" s="10"/>
    </row>
    <row r="83" spans="1:8" ht="14.45" customHeight="1" x14ac:dyDescent="0.25">
      <c r="A83" s="224" t="s">
        <v>93</v>
      </c>
      <c r="B83" s="224"/>
      <c r="C83" s="224"/>
      <c r="D83" s="224"/>
      <c r="E83" s="224"/>
      <c r="F83" s="224"/>
      <c r="G83" s="224"/>
    </row>
    <row r="84" spans="1:8" ht="18" customHeight="1" x14ac:dyDescent="0.25">
      <c r="A84" s="224"/>
      <c r="B84" s="224"/>
      <c r="C84" s="224"/>
      <c r="D84" s="224"/>
      <c r="E84" s="224"/>
      <c r="F84" s="224"/>
      <c r="G84" s="224"/>
    </row>
    <row r="85" spans="1:8" hidden="1" x14ac:dyDescent="0.25">
      <c r="A85" s="224"/>
      <c r="B85" s="224"/>
      <c r="C85" s="224"/>
      <c r="D85" s="224"/>
      <c r="E85" s="224"/>
      <c r="F85" s="224"/>
      <c r="G85" s="224"/>
    </row>
    <row r="86" spans="1:8" x14ac:dyDescent="0.25">
      <c r="A86" s="10"/>
      <c r="B86" s="10"/>
      <c r="C86" s="10"/>
      <c r="D86" s="10"/>
      <c r="E86" s="10"/>
      <c r="F86" s="10"/>
      <c r="G86" s="10"/>
    </row>
    <row r="87" spans="1:8" x14ac:dyDescent="0.25">
      <c r="A87" s="10"/>
      <c r="B87" s="14"/>
      <c r="C87" s="14"/>
      <c r="D87" s="14"/>
      <c r="E87" s="13" t="s">
        <v>53</v>
      </c>
      <c r="F87" s="10"/>
      <c r="G87" s="10"/>
    </row>
    <row r="88" spans="1:8" x14ac:dyDescent="0.25">
      <c r="A88" s="10"/>
      <c r="B88" s="231" t="s">
        <v>46</v>
      </c>
      <c r="C88" s="231"/>
      <c r="D88" s="231"/>
      <c r="E88" s="13">
        <v>100</v>
      </c>
      <c r="F88" s="10"/>
      <c r="G88" s="10"/>
    </row>
    <row r="89" spans="1:8" x14ac:dyDescent="0.25">
      <c r="A89" s="10"/>
      <c r="B89" s="10"/>
      <c r="C89" s="10"/>
      <c r="D89" s="10"/>
      <c r="E89" s="10"/>
      <c r="F89" s="10"/>
      <c r="G89" s="10"/>
    </row>
    <row r="90" spans="1:8" x14ac:dyDescent="0.25">
      <c r="C90" s="16"/>
      <c r="D90" s="16"/>
      <c r="E90" s="16"/>
      <c r="F90" s="16"/>
      <c r="G90" s="16"/>
      <c r="H90" s="16"/>
    </row>
    <row r="92" spans="1:8" ht="15.75" x14ac:dyDescent="0.25">
      <c r="E92" s="233" t="s">
        <v>152</v>
      </c>
      <c r="F92" s="233"/>
      <c r="G92" s="233"/>
    </row>
    <row r="95" spans="1:8" ht="15.75" x14ac:dyDescent="0.25">
      <c r="F95" s="233"/>
      <c r="G95" s="233"/>
      <c r="H95" s="233"/>
    </row>
    <row r="96" spans="1:8" x14ac:dyDescent="0.25">
      <c r="C96" s="6"/>
      <c r="D96" s="4"/>
    </row>
    <row r="97" spans="3:4" x14ac:dyDescent="0.25">
      <c r="C97" s="6"/>
      <c r="D97" s="4"/>
    </row>
    <row r="98" spans="3:4" x14ac:dyDescent="0.25">
      <c r="C98" s="6"/>
      <c r="D98" s="4"/>
    </row>
    <row r="99" spans="3:4" x14ac:dyDescent="0.25">
      <c r="C99" s="6"/>
      <c r="D99" s="4"/>
    </row>
  </sheetData>
  <mergeCells count="27">
    <mergeCell ref="F95:H95"/>
    <mergeCell ref="E92:G92"/>
    <mergeCell ref="A51:G51"/>
    <mergeCell ref="B55:D55"/>
    <mergeCell ref="B79:D79"/>
    <mergeCell ref="B88:D88"/>
    <mergeCell ref="A58:G58"/>
    <mergeCell ref="B62:D62"/>
    <mergeCell ref="A65:G65"/>
    <mergeCell ref="B69:D69"/>
    <mergeCell ref="B2:D2"/>
    <mergeCell ref="B3:D3"/>
    <mergeCell ref="B4:D4"/>
    <mergeCell ref="A11:G11"/>
    <mergeCell ref="A13:G13"/>
    <mergeCell ref="A21:G21"/>
    <mergeCell ref="A47:G47"/>
    <mergeCell ref="A72:G74"/>
    <mergeCell ref="A83:G85"/>
    <mergeCell ref="A16:G16"/>
    <mergeCell ref="B19:D19"/>
    <mergeCell ref="A25:G26"/>
    <mergeCell ref="A32:G33"/>
    <mergeCell ref="A39:G40"/>
    <mergeCell ref="B29:D29"/>
    <mergeCell ref="B36:D36"/>
    <mergeCell ref="B44:D44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Anexo IB-Planilha Orçamentária</vt:lpstr>
      <vt:lpstr>ANEXO IC- Composições</vt:lpstr>
      <vt:lpstr>Anexo ID-Cronograma</vt:lpstr>
      <vt:lpstr>Anexo IE - Composição do BDI</vt:lpstr>
      <vt:lpstr>Anexo IF - Memorial de Calculo</vt:lpstr>
      <vt:lpstr>'Anexo IB-Planilha Orçamentária'!Area_de_impressao</vt:lpstr>
      <vt:lpstr>'ANEXO IC- Composições'!Area_de_impressao</vt:lpstr>
      <vt:lpstr>'Anexo IF - Memorial de Calculo'!Area_de_impressao</vt:lpstr>
      <vt:lpstr>'ANEXO IC- Composições'!Titulos_de_impressao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Marcos Paulo</cp:lastModifiedBy>
  <cp:lastPrinted>2023-05-17T19:52:55Z</cp:lastPrinted>
  <dcterms:created xsi:type="dcterms:W3CDTF">2019-04-25T21:16:07Z</dcterms:created>
  <dcterms:modified xsi:type="dcterms:W3CDTF">2023-06-14T17:12:13Z</dcterms:modified>
</cp:coreProperties>
</file>