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\\10.0.1.141\compartilhamento\Licitações 2022\PMA\1TOMADA DE PREÇOS\Tomada de Preços  nº 008-2022 - Pavimentação e drenagem -FERREIRA DA LUZ\ANEXO I - PROJETO BASICO\"/>
    </mc:Choice>
  </mc:AlternateContent>
  <xr:revisionPtr revIDLastSave="0" documentId="13_ncr:1_{65A13330-0789-4AD6-880D-2315B4C7D2D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nexo IB-Planilha Orçamentaria" sheetId="13" r:id="rId1"/>
    <sheet name="Anexo IC-Cronograma Fisico-Fina" sheetId="7" r:id="rId2"/>
    <sheet name="Anexo ID - Composição do BDI" sheetId="8" r:id="rId3"/>
    <sheet name="Anexo IE - Memorial de Calculo" sheetId="14" r:id="rId4"/>
  </sheets>
  <externalReferences>
    <externalReference r:id="rId5"/>
  </externalReferences>
  <definedNames>
    <definedName name="_xlnm.Print_Area" localSheetId="0">'Anexo IB-Planilha Orçamentaria'!$A$1:$I$49</definedName>
    <definedName name="_xlnm.Print_Area" localSheetId="1">'Anexo IC-Cronograma Fisico-Fina'!$A$2:$J$46</definedName>
    <definedName name="_xlnm.Print_Area" localSheetId="2">'Anexo ID - Composição do BDI'!$A$1:$E$32</definedName>
    <definedName name="_xlnm.Print_Area" localSheetId="3">'Anexo IE - Memorial de Calculo'!$A$1:$J$145</definedName>
    <definedName name="_xlnm.Databas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1" i="14" l="1"/>
  <c r="F58" i="14"/>
  <c r="B49" i="14" l="1"/>
  <c r="B50" i="14" s="1"/>
  <c r="B52" i="14" s="1"/>
  <c r="J35" i="14"/>
  <c r="H38" i="14" s="1"/>
  <c r="A91" i="14" l="1"/>
  <c r="F114" i="14"/>
  <c r="C72" i="14" l="1"/>
  <c r="H25" i="13"/>
  <c r="H24" i="13"/>
  <c r="H23" i="13"/>
  <c r="H22" i="13"/>
  <c r="H13" i="13"/>
  <c r="B131" i="14" l="1"/>
  <c r="B138" i="14" s="1"/>
  <c r="F138" i="14" s="1"/>
  <c r="D85" i="14"/>
  <c r="D79" i="14"/>
  <c r="B65" i="14"/>
  <c r="F28" i="14"/>
  <c r="H14" i="13" s="1"/>
  <c r="F16" i="14"/>
  <c r="H12" i="13" s="1"/>
  <c r="G33" i="13"/>
  <c r="G32" i="13"/>
  <c r="G29" i="13"/>
  <c r="G28" i="13"/>
  <c r="G25" i="13"/>
  <c r="I25" i="13" s="1"/>
  <c r="G24" i="13"/>
  <c r="G23" i="13"/>
  <c r="I23" i="13" s="1"/>
  <c r="G22" i="13"/>
  <c r="I22" i="13" s="1"/>
  <c r="G21" i="13"/>
  <c r="G20" i="13"/>
  <c r="G19" i="13"/>
  <c r="G18" i="13"/>
  <c r="G17" i="13"/>
  <c r="G14" i="13"/>
  <c r="G13" i="13"/>
  <c r="I13" i="13" s="1"/>
  <c r="G12" i="13"/>
  <c r="F59" i="14" l="1"/>
  <c r="H19" i="13" s="1"/>
  <c r="I19" i="13" s="1"/>
  <c r="F85" i="14"/>
  <c r="F86" i="14" s="1"/>
  <c r="B113" i="14"/>
  <c r="B66" i="14"/>
  <c r="I12" i="13"/>
  <c r="I14" i="13"/>
  <c r="I24" i="13"/>
  <c r="H18" i="13"/>
  <c r="I18" i="13" s="1"/>
  <c r="F131" i="14"/>
  <c r="I15" i="13" l="1"/>
  <c r="H17" i="13"/>
  <c r="I17" i="13" s="1"/>
  <c r="F113" i="14"/>
  <c r="F115" i="14" s="1"/>
  <c r="B130" i="14"/>
  <c r="B79" i="14"/>
  <c r="H20" i="13"/>
  <c r="I20" i="13" s="1"/>
  <c r="E15" i="7" l="1"/>
  <c r="J15" i="7"/>
  <c r="F79" i="14"/>
  <c r="F80" i="14" s="1"/>
  <c r="B137" i="14"/>
  <c r="F137" i="14" s="1"/>
  <c r="F130" i="14"/>
  <c r="A121" i="14"/>
  <c r="H28" i="13"/>
  <c r="I28" i="13" s="1"/>
  <c r="D21" i="8"/>
  <c r="F139" i="14" l="1"/>
  <c r="H33" i="13" s="1"/>
  <c r="I33" i="13" s="1"/>
  <c r="F132" i="14"/>
  <c r="H32" i="13" s="1"/>
  <c r="I32" i="13" s="1"/>
  <c r="C91" i="14"/>
  <c r="G91" i="14" s="1"/>
  <c r="H21" i="13" s="1"/>
  <c r="I21" i="13" s="1"/>
  <c r="I26" i="13" s="1"/>
  <c r="J16" i="7" s="1"/>
  <c r="F121" i="14"/>
  <c r="H29" i="13" s="1"/>
  <c r="I30" i="13" s="1"/>
  <c r="J17" i="7" s="1"/>
  <c r="I16" i="7"/>
  <c r="I34" i="13" l="1"/>
  <c r="J18" i="7" s="1"/>
  <c r="J19" i="7"/>
  <c r="E16" i="7"/>
  <c r="G16" i="7"/>
  <c r="I17" i="7"/>
  <c r="G17" i="7"/>
  <c r="I35" i="13"/>
  <c r="G18" i="7"/>
  <c r="I18" i="7"/>
  <c r="H19" i="7" l="1"/>
  <c r="F19" i="7"/>
</calcChain>
</file>

<file path=xl/sharedStrings.xml><?xml version="1.0" encoding="utf-8"?>
<sst xmlns="http://schemas.openxmlformats.org/spreadsheetml/2006/main" count="276" uniqueCount="173">
  <si>
    <t>1.1</t>
  </si>
  <si>
    <t>Rua 1</t>
  </si>
  <si>
    <t>Rua 2</t>
  </si>
  <si>
    <t>1.2</t>
  </si>
  <si>
    <t>1.3</t>
  </si>
  <si>
    <t>2.1</t>
  </si>
  <si>
    <t>2.2</t>
  </si>
  <si>
    <t>Rua 3</t>
  </si>
  <si>
    <t>m</t>
  </si>
  <si>
    <t>DESCRIÇÃO</t>
  </si>
  <si>
    <t>%</t>
  </si>
  <si>
    <t/>
  </si>
  <si>
    <t>M²</t>
  </si>
  <si>
    <t>02.020.0001-0</t>
  </si>
  <si>
    <t>PLACA DE IDENTIFICACAO DE OBRA PUBLICA,INCLUSIVE PINTURA E SUPORTES DE MADEIRA.FORNECIMENTO E COLOCACAO</t>
  </si>
  <si>
    <t>MAO-DE-OBRA DE ENGENHEIRO OU ARQUITETO JR.,INCLUSIVE ENCARGOS SOCIAIS .</t>
  </si>
  <si>
    <t>SERVIÇOS PRELIMINARES</t>
  </si>
  <si>
    <t>BARRACAO DE OBRA,COM PAREDES E PISO DE TABUAS DE MADEIRA DE 3ª,COBERTURA DE TELHAS DE FIBROCIMENTO DE 6MM,E INSTALACOES EXCLUSIVE PINTURA,SENDO REAPROVEITADO 2 VEZES</t>
  </si>
  <si>
    <t>H</t>
  </si>
  <si>
    <t>02.004.0001-0</t>
  </si>
  <si>
    <t>06.004.0066-0</t>
  </si>
  <si>
    <t>TUBO DE CONCRETO ARMADO,CLASSE PA-1,CONFORME ABNT NBR 8890,PARA GALERIAS DE AGUAS PLUVIAIS,COM DIAMETRO DE 600MM,ATERRO E SOCA ATE A ALTURA DA GERATRIZ SUPERIOR DO TUBO,CONSIDERANDO O MATERIAL DA PROPRIA ESCAVACAO,INCLUSIVE FORNECIMENTO DO MATERIAL P/REJUNTAMENTO COM ARGAMASSA DE CIMENTO E AREIA,NO TRACO 1:4 E ACERTO DE FUNDO DE VALA.FORNECIMENTO E ASSENT.</t>
  </si>
  <si>
    <t>ESCAVACAO MECANICA DE VALA NAO ESCORADA,EM MATERIAL DE 1ªCATEGORIA,ATE 1,50M DE PROFUNDIDADE,UTILIZANDO RETRO-ESCAVADEIR A,EXCLUSIVE ESGOTAMENTO</t>
  </si>
  <si>
    <t>03.016.0015-1</t>
  </si>
  <si>
    <t>REATERRO DE VALA/CAVA,ESPALHAMENTO COM RETRO-ESCAVADEIRA E COMPACTACAO VIBRATORIA,EXCLUSIVE MATERIAL</t>
  </si>
  <si>
    <t>08.021.0001-0</t>
  </si>
  <si>
    <t>REGULARIZACAO DE SUBLEITO,DE ACORDO COM AS "INSTRUCOES PARA EXECUCAO",DO DER-RJ.O CUSTO INDENIZA AS OPERACOES DE EXECUCAO E TRANSPORTE DE AGUA E SE APLICA A AREA EFETIVAMENTE REGUARIZADA,EXCLUSIVE TRANSPORTE E ESCAVACAO DE CORRETIVOS</t>
  </si>
  <si>
    <t>08.020.0010-0</t>
  </si>
  <si>
    <t>PAVIMENTACAO INTERTRAVADA DE LAJOTAS DE CONCRETO,PRE-FABRICA DAS,COR NATURAL,COM ESPESSURA DE 8CM,RESISTENCIA A COMPRESSA BLEITO E BASE</t>
  </si>
  <si>
    <t>08.027.0048-0</t>
  </si>
  <si>
    <t>SARJETA E MEIO-FIO CONJUGADO RETO,DE CONCRETO SIMPLES FCK=15 MPA,MOLDADO NO LOCAL,TIPO DER-RJ,MEDINDO 0,65M DE BASE E COM ALTURA DE 0,30M,REJUNTAMENTO DE ARGAMASSA DE CIMENTO E AREIA,NO TRACO 1:3,5,COM FORNECIMENTO DE TODOS OS MATERIAIS</t>
  </si>
  <si>
    <t>08.001.0002-1</t>
  </si>
  <si>
    <t>BASE DE BRITA GRADUADA,INCLUSIVE FORNECIMENTO DOS MATERIAIS,MEDIDA APOS A COMPACTACAO</t>
  </si>
  <si>
    <t>ESTADO DO RIO DE JANEIRO</t>
  </si>
  <si>
    <t>PREFEITURA MUNICIPAL DE APERIBÉ</t>
  </si>
  <si>
    <t>SETOR DE ENGENHARIA</t>
  </si>
  <si>
    <t>BDI :</t>
  </si>
  <si>
    <t>23,69%</t>
  </si>
  <si>
    <t>EMOP</t>
  </si>
  <si>
    <t>ITEM</t>
  </si>
  <si>
    <t>CÓDIGO</t>
  </si>
  <si>
    <t>UN</t>
  </si>
  <si>
    <t>PREÇO UNITÁRIO SEM BDI</t>
  </si>
  <si>
    <t>PREÇO UNITÁRIO C/ BDI</t>
  </si>
  <si>
    <t>QUANT</t>
  </si>
  <si>
    <t xml:space="preserve"> VALOR TOTAL</t>
  </si>
  <si>
    <t>19.004.0037-2</t>
  </si>
  <si>
    <t>SUBTOTAL:</t>
  </si>
  <si>
    <t>M³</t>
  </si>
  <si>
    <t>2.3</t>
  </si>
  <si>
    <t>3.1</t>
  </si>
  <si>
    <t>3.2</t>
  </si>
  <si>
    <t>4.1</t>
  </si>
  <si>
    <t>4.2</t>
  </si>
  <si>
    <t>M</t>
  </si>
  <si>
    <t>TOTAL UNITÁRIO</t>
  </si>
  <si>
    <t xml:space="preserve">       PREFEITURA MUNICIPAL DE APERIBÉ</t>
  </si>
  <si>
    <t xml:space="preserve">               ESTADO DO RIO DE JANEIRO</t>
  </si>
  <si>
    <t xml:space="preserve">                    SETOR DE ENGENHARIA</t>
  </si>
  <si>
    <t>1.0 SERVIÇOS PRELIMINARES</t>
  </si>
  <si>
    <t>1.1 PLACA DE IDENTIFICACAO DE OBRA</t>
  </si>
  <si>
    <t>PLACA DE OBRA</t>
  </si>
  <si>
    <t>COMP.</t>
  </si>
  <si>
    <t>X</t>
  </si>
  <si>
    <t>LARG.</t>
  </si>
  <si>
    <t>=</t>
  </si>
  <si>
    <t>1.2 MAO-DE-OBRA DE ENGENHEIRO OU ARQUITETO JR.,INCLUSIVE ENCARGOS SOCIAIS</t>
  </si>
  <si>
    <t>UNI.</t>
  </si>
  <si>
    <t>1.3 BARRACAO DE OBRA</t>
  </si>
  <si>
    <t>2.0 REDE DE DRENAGEM</t>
  </si>
  <si>
    <t xml:space="preserve">AREA(M²) </t>
  </si>
  <si>
    <t>3.0 PREPARAÇAO DA BASE</t>
  </si>
  <si>
    <t>3.1 REGULARIZACAO DE SUBLEITO</t>
  </si>
  <si>
    <t>3.2 BASE DE BRITA GRADUADA</t>
  </si>
  <si>
    <t>AREA DO TUDO</t>
  </si>
  <si>
    <t>TOTAL</t>
  </si>
  <si>
    <t>VOLUME(M³)</t>
  </si>
  <si>
    <t>VOLUME DE  REATERRO</t>
  </si>
  <si>
    <t>COMP.(M)</t>
  </si>
  <si>
    <t>VOLUME DE ESCAVAÇÃO</t>
  </si>
  <si>
    <t>-</t>
  </si>
  <si>
    <t>AREA(M²)</t>
  </si>
  <si>
    <t>ESP. DA  APLICAÇÃO DE BRITA CORRIDA(M</t>
  </si>
  <si>
    <t>VOLUME (M³)</t>
  </si>
  <si>
    <t>4.1  SARJETA E MEIO-FIO CONJUGADO RET</t>
  </si>
  <si>
    <t>4.2   PAVIMENTACAO INTERTRAVADA DE LAJOTAS DE CONCRETO</t>
  </si>
  <si>
    <t>MEIO FIO POR RUA</t>
  </si>
  <si>
    <t>VALOR</t>
  </si>
  <si>
    <t>3º MÊS</t>
  </si>
  <si>
    <t>2º MÊS</t>
  </si>
  <si>
    <t>1º MÊS</t>
  </si>
  <si>
    <t>DESCRIÇÃO DO ITEM</t>
  </si>
  <si>
    <t>REDE DRENAGEM</t>
  </si>
  <si>
    <t>PREPARAÇÃO DA BASE</t>
  </si>
  <si>
    <t>PAVIMENTAÇÃO</t>
  </si>
  <si>
    <t>SERVIÇOS PRELIMINARES E ADMINISTRAÇÃO LOCAL</t>
  </si>
  <si>
    <t>AREA . TOTAL DAS RUAS(M²)</t>
  </si>
  <si>
    <t>outubro/2022</t>
  </si>
  <si>
    <t>2.4</t>
  </si>
  <si>
    <t xml:space="preserve"> Escavação de Solo para assentamento de manilhas: Rede de Drenagem na totalidade da Rua 2,  e na Rua 1 escavação para assentamento de manilhas nos pontos de captção a serem criados</t>
  </si>
  <si>
    <t>4.0 PAVIMENTAÇÃO</t>
  </si>
  <si>
    <t>06.014.0101-0</t>
  </si>
  <si>
    <t>CAIXA DE RALO EM ALVENARIA DE TIJOLO MACICO (7X10X20CM),EM PAREDES DE UMA VEZ(0,20M),DE (0,30X0,90X0,90)M,PARA AGUAS PLUVIAIS,UTILIZANDO ARGAMASSA DE CIMENTO E AREIA,NO TRACO 1:4 EM VOLUME,SENDO AS PAREDES REVESTIDAS INTERNAMENTE COM A MESMA ARGAMASSA,COM BASE DE CONCRETO SIMPLES FCK=10MPA E GRELHA DE FERRO FUNDIDO CLASSE C-250 CONFORME ABNT NBR 10160</t>
  </si>
  <si>
    <t>2.5</t>
  </si>
  <si>
    <t xml:space="preserve">COMPOSIÇÃO   DO   B.D.I OBRAS CONVENCIONAIS  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</si>
  <si>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</si>
  <si>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</si>
  <si>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</si>
  <si>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</si>
  <si>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</si>
  <si>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</si>
  <si>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</si>
  <si>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</si>
  <si>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</si>
  <si>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</si>
  <si>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CPRB</t>
  </si>
  <si>
    <t>Tributos - PIS/COFINS</t>
  </si>
  <si>
    <t>Fórmula para o cálculo do BDI:</t>
  </si>
  <si>
    <t>{[(1+AC+SRG) x (1+L) x (1+DF)] / (1-T)} -1</t>
  </si>
  <si>
    <t>Resultado do cálculo do BDI:</t>
  </si>
  <si>
    <t>Composição do BDI - Benefícios e Despesas Indiretas</t>
  </si>
  <si>
    <t>06.012.0201-0</t>
  </si>
  <si>
    <t>POCO DE VISITA DE CONCRETO ARMADO COM MEDIDAS INTERNAS DO POCO E PROFUNDIDADE DE 1,10X1,10X1,50M,E DIAMETRO DA GALERIA DE ATE 0,60M,TENDO O CONCRETO DAS PAREDES,FUNDO E TAMPA 400KG E O DA BASE,CALHA E BANQUETA 300KG DE CIMENTO POR M3,SENDO AS PAREDES,CALHA E A BANQUETA REVESTIDAS COM ARGAMASSA,EXCLUSIVE TAMPAO DE FERRO FUNDIDO</t>
  </si>
  <si>
    <t>06.012.0202-0</t>
  </si>
  <si>
    <t>POCO DE VISITA DE CONCRETO ARMADO COM MEDIDAS INTERNAS DO POCO E PROFUNDIDADE DE 1,10X1,10X1,80M,E DIAMETRO DA GALERIA DE ATE 0,60M,TENDO O CONCRETO DAS PAREDES,FUNDO E TAMPA 400KG E O DA BASE,CALHA E BANQUETA 300KG DE CIMENTO POR M3,SENDO AS PAREDES,CALHA E A BANQUETA REVESTIDAS COM ARGAMASSA,EXCLUSIVE TAMPAO DE FERRO FUNDIDO</t>
  </si>
  <si>
    <t>06.016.0007-0</t>
  </si>
  <si>
    <t>TAMPAO COMPLETO DE FERRO FUNDIDO DUCTIL (NODULAR) ARTICULADO ,CIRCULAR,DN 600MM,COM TAMPA PARA ACESSO DE MANUTENCAO E SOB RETAMPA PARA MANOBRA,CLASSE D400,CONFORME ABNT NBR 10160,ASSENTADO COM ARGAMASSA DE CIMENTO E AREIA,NO TRACO 1:4 EM VOLUME.FORNECIMENTO E ASSENTAMENTO</t>
  </si>
  <si>
    <t xml:space="preserve">comprimento da rede </t>
  </si>
  <si>
    <t xml:space="preserve">área media da rede </t>
  </si>
  <si>
    <t>volume(m³)</t>
  </si>
  <si>
    <t>rua 1</t>
  </si>
  <si>
    <t>rua 2</t>
  </si>
  <si>
    <t>x</t>
  </si>
  <si>
    <t>total</t>
  </si>
  <si>
    <t>03.016.0018-1</t>
  </si>
  <si>
    <t>ESCAVACAO MECANICA DE VALA NAO ESCORADA,EM MATERIAL DE 1ªCATEGORIA,ENTRE 1,50 E 3,00M DE PROFUNDIDADE,UTILIZANDO RETRO-ESCAVADEIRA,EXCLUSIVE ESGOTAMENTO</t>
  </si>
  <si>
    <t>2.2 ESCAVACAO MECANICA DE VALA NAO ESCORADA</t>
  </si>
  <si>
    <t>PROF.</t>
  </si>
  <si>
    <t>QUANT.</t>
  </si>
  <si>
    <t>2.6</t>
  </si>
  <si>
    <t>2.7</t>
  </si>
  <si>
    <t>2.10</t>
  </si>
  <si>
    <t>2.11</t>
  </si>
  <si>
    <t>2.1 ESCAVAÇÃO</t>
  </si>
  <si>
    <t>2.4  TUBO DE CONCRETO ARMADO de 600</t>
  </si>
  <si>
    <t>2.5 REATERRO DE VALA/CAVA</t>
  </si>
  <si>
    <t>VOLUME  OCUPADO PELA TUBULAÇÃO (600 MM)</t>
  </si>
  <si>
    <t>AREA DO TUDO (600 mm) = (3,14*r²)</t>
  </si>
  <si>
    <t>POCO DE VISITA DE CONCRETO ARMADO COM MEDIDAS INTERNAS DO POCO E PROFUNDIDADE DE 1,10X1,10X1,50M</t>
  </si>
  <si>
    <t>POCO DE VISITA DE CONCRETO ARMADO COM MEDIDAS INTERNAS DO POCO E PROFUNDIDADE DE 1,10X1,10X1,80M</t>
  </si>
  <si>
    <t>CAIXA DE RALO EM ALVENARIA DE TIJOLO MACICO (7X10X20CM),EM PAREDES DE UMA VEZ(0,20M),DE (0,30X0,90X0,90)M,</t>
  </si>
  <si>
    <t>TAMPAO COMPLETO DE FERRO FUNDIDO DUCTIL (NODULAR) ARTICULADO ,CIRCULAR,DN 600MM,</t>
  </si>
  <si>
    <t>UNID</t>
  </si>
  <si>
    <t>06.004.0060-0</t>
  </si>
  <si>
    <t>TUBO DE CONCRETO ARMADO,CLASSE PA-1,CONFORME ABNT NBR 8890,PARA GALERIAS DE AGUAS PLUVIAIS,COM DIAMETRO DE 300MM,ATERRO E SOCA ATE A ALTURA DA GERATRIZ SUPERIOR DO TUBO,CONSIDERANDO O MATERIAL DA PROPRIA ESCAVACAO,INCLUSIVE FORNECIMENTO DO MATERIAL P/REJUNTAMENTO COM ARGAMASSA DE CIMENTO E AREIA,NO TRACO 1:4 E ACERTO DE FUNDO DE VALA.FORNECIMENTO E ASSENT.</t>
  </si>
  <si>
    <t>VOLUME  OCUPADO PELA TUBULAÇÃO (300 MM)</t>
  </si>
  <si>
    <t>AREA DO TUDO(300mm) = (3,14*r²)</t>
  </si>
  <si>
    <t>raio</t>
  </si>
  <si>
    <t>VOLUME  OCUPADO PELA TUBULAÇÃO (300 E 600MM)</t>
  </si>
  <si>
    <t>2.3 TUBO DE CONCRETO ARMADO de 300 ( LIGAÇÃO DE  PV  A REDE)</t>
  </si>
  <si>
    <t>Aperibé,02 de dezembro de 2022.</t>
  </si>
  <si>
    <t>da caixa para o ralo</t>
  </si>
  <si>
    <t>COMP.( media)</t>
  </si>
  <si>
    <t>QUANT.(M3)</t>
  </si>
  <si>
    <t>área 1 - PV B2</t>
  </si>
  <si>
    <t>área 2 - PV B2</t>
  </si>
  <si>
    <t>Aperibé, 02 de dezembro de 2022.</t>
  </si>
  <si>
    <t>ANEXO IB - PLANILHA ORÇAMENTARIA</t>
  </si>
  <si>
    <t xml:space="preserve">ANEXO IC - CRONOGRAMA FÍSICO </t>
  </si>
  <si>
    <t>ANEXO ID</t>
  </si>
  <si>
    <t>ANEXO IE-MEMORIAL DE CÁLCULO</t>
  </si>
  <si>
    <t>Local e Data</t>
  </si>
  <si>
    <t>_______________________
Nome:
CPF: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</si>
</sst>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-* #,##0.00_-;\-* #,##0.00_-;_-* &quot;-&quot;??_-;_-@"/>
    <numFmt numFmtId="167" formatCode="&quot;R$&quot;\ #,##0.00"/>
    <numFmt numFmtId="168" formatCode="#,##0.00_ ;[Red]\-#,##0.00\ "/>
    <numFmt numFmtId="169" formatCode="#,##0_ ;[Red]\-#,##0\ "/>
    <numFmt numFmtId="170" formatCode="&quot;R$ &quot;#,##0.00"/>
    <numFmt numFmtId="171" formatCode="_-[$R$-416]\ * #,##0.00_-;\-[$R$-416]\ * #,##0.00_-;_-[$R$-416]\ * &quot;-&quot;??_-;_-@_-"/>
    <numFmt numFmtId="172" formatCode="##.##000##"/>
    <numFmt numFmtId="173" formatCode="##.##0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8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  <font>
      <b/>
      <i/>
      <sz val="10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9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name val="Calibri"/>
      <family val="2"/>
      <scheme val="minor"/>
    </font>
    <font>
      <sz val="18"/>
      <color rgb="FF000000"/>
      <name val="Arial"/>
      <family val="2"/>
    </font>
    <font>
      <sz val="20"/>
      <name val="Arial"/>
      <family val="2"/>
    </font>
    <font>
      <sz val="22"/>
      <name val="Arial"/>
      <family val="2"/>
    </font>
    <font>
      <sz val="22"/>
      <color rgb="FF000000"/>
      <name val="Arial"/>
      <family val="2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Arial"/>
      <family val="2"/>
    </font>
    <font>
      <sz val="16"/>
      <name val="Calibri  "/>
    </font>
    <font>
      <sz val="16"/>
      <name val="Calibri"/>
      <family val="2"/>
      <scheme val="minor"/>
    </font>
    <font>
      <b/>
      <u/>
      <sz val="15"/>
      <name val="Arial"/>
      <family val="2"/>
    </font>
    <font>
      <b/>
      <u/>
      <sz val="22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</font>
    <font>
      <sz val="10"/>
      <color theme="1"/>
      <name val="Noto Sans Symbols"/>
    </font>
    <font>
      <b/>
      <sz val="7"/>
      <color theme="1"/>
      <name val="Arial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theme="0" tint="-0.34998626667073579"/>
        <bgColor indexed="41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tted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4" fillId="0" borderId="0"/>
    <xf numFmtId="0" fontId="6" fillId="0" borderId="0"/>
  </cellStyleXfs>
  <cellXfs count="320">
    <xf numFmtId="0" fontId="0" fillId="0" borderId="0" xfId="0"/>
    <xf numFmtId="0" fontId="8" fillId="0" borderId="0" xfId="3" applyFont="1" applyAlignment="1">
      <alignment horizontal="center" vertical="center"/>
    </xf>
    <xf numFmtId="49" fontId="9" fillId="0" borderId="0" xfId="3" applyNumberFormat="1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8" fillId="3" borderId="0" xfId="3" applyFont="1" applyFill="1" applyAlignment="1">
      <alignment horizontal="center" vertical="center"/>
    </xf>
    <xf numFmtId="49" fontId="9" fillId="3" borderId="0" xfId="3" applyNumberFormat="1" applyFont="1" applyFill="1" applyAlignment="1">
      <alignment horizontal="center" vertical="center"/>
    </xf>
    <xf numFmtId="0" fontId="9" fillId="3" borderId="0" xfId="3" applyFont="1" applyFill="1" applyAlignment="1">
      <alignment horizontal="center" vertical="center" wrapText="1"/>
    </xf>
    <xf numFmtId="0" fontId="9" fillId="3" borderId="0" xfId="3" applyFont="1" applyFill="1" applyAlignment="1">
      <alignment horizontal="center" vertical="center"/>
    </xf>
    <xf numFmtId="0" fontId="12" fillId="4" borderId="8" xfId="3" applyFont="1" applyFill="1" applyBorder="1" applyAlignment="1">
      <alignment horizontal="center" vertical="center"/>
    </xf>
    <xf numFmtId="49" fontId="12" fillId="5" borderId="9" xfId="3" applyNumberFormat="1" applyFont="1" applyFill="1" applyBorder="1" applyAlignment="1">
      <alignment horizontal="center" vertical="center"/>
    </xf>
    <xf numFmtId="2" fontId="12" fillId="4" borderId="8" xfId="3" applyNumberFormat="1" applyFont="1" applyFill="1" applyBorder="1" applyAlignment="1">
      <alignment horizontal="center" vertical="center"/>
    </xf>
    <xf numFmtId="49" fontId="12" fillId="5" borderId="10" xfId="3" applyNumberFormat="1" applyFont="1" applyFill="1" applyBorder="1" applyAlignment="1">
      <alignment horizontal="center" vertical="center"/>
    </xf>
    <xf numFmtId="0" fontId="6" fillId="3" borderId="0" xfId="3" applyFill="1"/>
    <xf numFmtId="0" fontId="7" fillId="0" borderId="5" xfId="3" applyFont="1" applyBorder="1" applyAlignment="1">
      <alignment horizontal="center" vertical="center"/>
    </xf>
    <xf numFmtId="0" fontId="14" fillId="6" borderId="5" xfId="3" applyFont="1" applyFill="1" applyBorder="1" applyAlignment="1">
      <alignment horizontal="center" vertical="center"/>
    </xf>
    <xf numFmtId="168" fontId="14" fillId="3" borderId="5" xfId="3" applyNumberFormat="1" applyFont="1" applyFill="1" applyBorder="1" applyAlignment="1">
      <alignment horizontal="center" vertical="center" wrapText="1"/>
    </xf>
    <xf numFmtId="0" fontId="8" fillId="3" borderId="5" xfId="3" applyFont="1" applyFill="1" applyBorder="1" applyAlignment="1">
      <alignment horizontal="left" vertical="top" wrapText="1"/>
    </xf>
    <xf numFmtId="0" fontId="14" fillId="3" borderId="5" xfId="3" applyFont="1" applyFill="1" applyBorder="1" applyAlignment="1">
      <alignment horizontal="center" vertical="center"/>
    </xf>
    <xf numFmtId="167" fontId="14" fillId="3" borderId="5" xfId="3" applyNumberFormat="1" applyFont="1" applyFill="1" applyBorder="1" applyAlignment="1">
      <alignment horizontal="center" vertical="center" wrapText="1"/>
    </xf>
    <xf numFmtId="2" fontId="14" fillId="6" borderId="5" xfId="3" applyNumberFormat="1" applyFont="1" applyFill="1" applyBorder="1" applyAlignment="1">
      <alignment horizontal="center" vertical="center" wrapText="1"/>
    </xf>
    <xf numFmtId="167" fontId="14" fillId="3" borderId="5" xfId="3" applyNumberFormat="1" applyFont="1" applyFill="1" applyBorder="1" applyAlignment="1">
      <alignment horizontal="center" vertical="center"/>
    </xf>
    <xf numFmtId="2" fontId="6" fillId="3" borderId="0" xfId="3" applyNumberFormat="1" applyFill="1"/>
    <xf numFmtId="167" fontId="6" fillId="3" borderId="0" xfId="3" applyNumberFormat="1" applyFill="1"/>
    <xf numFmtId="169" fontId="14" fillId="3" borderId="5" xfId="3" applyNumberFormat="1" applyFont="1" applyFill="1" applyBorder="1" applyAlignment="1">
      <alignment horizontal="center" vertical="center" wrapText="1"/>
    </xf>
    <xf numFmtId="0" fontId="7" fillId="6" borderId="6" xfId="3" applyFont="1" applyFill="1" applyBorder="1" applyAlignment="1">
      <alignment horizontal="center" vertical="center"/>
    </xf>
    <xf numFmtId="0" fontId="7" fillId="6" borderId="15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168" fontId="14" fillId="3" borderId="18" xfId="3" applyNumberFormat="1" applyFont="1" applyFill="1" applyBorder="1" applyAlignment="1">
      <alignment horizontal="center" vertical="center" wrapText="1"/>
    </xf>
    <xf numFmtId="0" fontId="8" fillId="3" borderId="18" xfId="3" applyFont="1" applyFill="1" applyBorder="1" applyAlignment="1">
      <alignment horizontal="left" vertical="top" wrapText="1"/>
    </xf>
    <xf numFmtId="0" fontId="14" fillId="3" borderId="18" xfId="3" applyFont="1" applyFill="1" applyBorder="1" applyAlignment="1">
      <alignment horizontal="center" vertical="center"/>
    </xf>
    <xf numFmtId="167" fontId="14" fillId="3" borderId="18" xfId="3" applyNumberFormat="1" applyFont="1" applyFill="1" applyBorder="1" applyAlignment="1">
      <alignment horizontal="center" vertical="center" wrapText="1"/>
    </xf>
    <xf numFmtId="2" fontId="14" fillId="6" borderId="18" xfId="3" applyNumberFormat="1" applyFont="1" applyFill="1" applyBorder="1" applyAlignment="1">
      <alignment horizontal="center" vertical="center" wrapText="1"/>
    </xf>
    <xf numFmtId="167" fontId="14" fillId="3" borderId="18" xfId="3" applyNumberFormat="1" applyFont="1" applyFill="1" applyBorder="1" applyAlignment="1">
      <alignment horizontal="center" vertical="center"/>
    </xf>
    <xf numFmtId="0" fontId="6" fillId="3" borderId="5" xfId="3" applyFill="1" applyBorder="1" applyAlignment="1">
      <alignment horizontal="center" vertical="center"/>
    </xf>
    <xf numFmtId="167" fontId="7" fillId="6" borderId="6" xfId="3" applyNumberFormat="1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 wrapText="1"/>
    </xf>
    <xf numFmtId="167" fontId="7" fillId="3" borderId="6" xfId="3" applyNumberFormat="1" applyFont="1" applyFill="1" applyBorder="1" applyAlignment="1">
      <alignment horizontal="center" vertical="center" wrapText="1"/>
    </xf>
    <xf numFmtId="0" fontId="7" fillId="3" borderId="15" xfId="3" applyFont="1" applyFill="1" applyBorder="1" applyAlignment="1">
      <alignment horizontal="center" vertical="center" wrapText="1"/>
    </xf>
    <xf numFmtId="0" fontId="14" fillId="3" borderId="18" xfId="3" applyFont="1" applyFill="1" applyBorder="1" applyAlignment="1">
      <alignment horizontal="center" vertical="center" wrapText="1"/>
    </xf>
    <xf numFmtId="0" fontId="15" fillId="3" borderId="18" xfId="3" applyFont="1" applyFill="1" applyBorder="1" applyAlignment="1">
      <alignment horizontal="right" vertical="center" wrapText="1"/>
    </xf>
    <xf numFmtId="0" fontId="8" fillId="3" borderId="18" xfId="3" applyFont="1" applyFill="1" applyBorder="1" applyAlignment="1">
      <alignment vertical="center" wrapText="1"/>
    </xf>
    <xf numFmtId="0" fontId="14" fillId="3" borderId="5" xfId="3" applyFont="1" applyFill="1" applyBorder="1" applyAlignment="1">
      <alignment horizontal="center" vertical="center" wrapText="1"/>
    </xf>
    <xf numFmtId="0" fontId="15" fillId="3" borderId="5" xfId="3" applyFont="1" applyFill="1" applyBorder="1" applyAlignment="1">
      <alignment horizontal="right" vertical="center" wrapText="1"/>
    </xf>
    <xf numFmtId="0" fontId="14" fillId="3" borderId="0" xfId="3" applyFont="1" applyFill="1" applyAlignment="1">
      <alignment horizontal="center" vertical="center" wrapText="1"/>
    </xf>
    <xf numFmtId="0" fontId="14" fillId="3" borderId="0" xfId="3" applyFont="1" applyFill="1" applyAlignment="1">
      <alignment horizontal="left" vertical="top" wrapText="1"/>
    </xf>
    <xf numFmtId="0" fontId="6" fillId="3" borderId="0" xfId="3" applyFill="1" applyAlignment="1">
      <alignment horizontal="center" vertical="center"/>
    </xf>
    <xf numFmtId="167" fontId="7" fillId="3" borderId="5" xfId="3" applyNumberFormat="1" applyFont="1" applyFill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14" fillId="0" borderId="0" xfId="3" applyFont="1" applyAlignment="1">
      <alignment horizontal="left" vertical="top" wrapText="1"/>
    </xf>
    <xf numFmtId="2" fontId="14" fillId="0" borderId="0" xfId="3" applyNumberFormat="1" applyFont="1"/>
    <xf numFmtId="167" fontId="14" fillId="0" borderId="0" xfId="3" applyNumberFormat="1" applyFont="1"/>
    <xf numFmtId="167" fontId="6" fillId="0" borderId="0" xfId="3" applyNumberFormat="1"/>
    <xf numFmtId="169" fontId="14" fillId="3" borderId="6" xfId="3" applyNumberFormat="1" applyFont="1" applyFill="1" applyBorder="1" applyAlignment="1">
      <alignment horizontal="center" vertical="center" wrapText="1"/>
    </xf>
    <xf numFmtId="168" fontId="14" fillId="3" borderId="6" xfId="3" applyNumberFormat="1" applyFont="1" applyFill="1" applyBorder="1" applyAlignment="1">
      <alignment horizontal="center" vertical="center" wrapText="1"/>
    </xf>
    <xf numFmtId="0" fontId="8" fillId="3" borderId="6" xfId="3" applyFont="1" applyFill="1" applyBorder="1" applyAlignment="1">
      <alignment horizontal="left" vertical="top" wrapText="1"/>
    </xf>
    <xf numFmtId="167" fontId="14" fillId="3" borderId="6" xfId="3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164" fontId="0" fillId="0" borderId="4" xfId="1" applyFont="1" applyBorder="1" applyAlignment="1">
      <alignment vertical="center" wrapText="1"/>
    </xf>
    <xf numFmtId="0" fontId="20" fillId="0" borderId="0" xfId="4" applyFont="1"/>
    <xf numFmtId="0" fontId="21" fillId="0" borderId="0" xfId="4" applyFont="1" applyAlignment="1">
      <alignment vertical="center"/>
    </xf>
    <xf numFmtId="0" fontId="22" fillId="0" borderId="0" xfId="4" applyFont="1" applyAlignment="1">
      <alignment horizontal="left"/>
    </xf>
    <xf numFmtId="0" fontId="20" fillId="0" borderId="0" xfId="4" applyFont="1" applyAlignment="1">
      <alignment horizontal="left"/>
    </xf>
    <xf numFmtId="0" fontId="1" fillId="0" borderId="0" xfId="4"/>
    <xf numFmtId="0" fontId="20" fillId="0" borderId="0" xfId="4" applyFont="1" applyAlignment="1">
      <alignment horizontal="right"/>
    </xf>
    <xf numFmtId="0" fontId="20" fillId="0" borderId="0" xfId="4" applyFont="1" applyAlignment="1">
      <alignment horizontal="center"/>
    </xf>
    <xf numFmtId="0" fontId="1" fillId="0" borderId="0" xfId="4" applyAlignment="1">
      <alignment horizontal="center"/>
    </xf>
    <xf numFmtId="0" fontId="24" fillId="0" borderId="0" xfId="4" applyFont="1"/>
    <xf numFmtId="0" fontId="25" fillId="0" borderId="0" xfId="4" applyFont="1"/>
    <xf numFmtId="0" fontId="24" fillId="0" borderId="1" xfId="4" applyFont="1" applyBorder="1" applyAlignment="1">
      <alignment horizontal="center"/>
    </xf>
    <xf numFmtId="0" fontId="24" fillId="0" borderId="5" xfId="4" applyFont="1" applyBorder="1" applyAlignment="1">
      <alignment horizontal="center"/>
    </xf>
    <xf numFmtId="0" fontId="20" fillId="0" borderId="0" xfId="4" applyFont="1" applyAlignment="1">
      <alignment horizontal="center" vertical="center"/>
    </xf>
    <xf numFmtId="0" fontId="24" fillId="0" borderId="5" xfId="4" applyFont="1" applyBorder="1" applyAlignment="1">
      <alignment horizontal="center" vertical="center"/>
    </xf>
    <xf numFmtId="0" fontId="20" fillId="0" borderId="0" xfId="4" quotePrefix="1" applyFont="1"/>
    <xf numFmtId="0" fontId="26" fillId="0" borderId="0" xfId="4" applyFont="1" applyAlignment="1">
      <alignment horizontal="center" vertical="center"/>
    </xf>
    <xf numFmtId="0" fontId="24" fillId="0" borderId="0" xfId="4" applyFont="1" applyAlignment="1">
      <alignment horizontal="center"/>
    </xf>
    <xf numFmtId="0" fontId="24" fillId="0" borderId="0" xfId="4" applyFont="1" applyAlignment="1">
      <alignment horizontal="center" vertical="center"/>
    </xf>
    <xf numFmtId="0" fontId="20" fillId="0" borderId="0" xfId="4" applyFont="1" applyAlignment="1">
      <alignment horizontal="left" vertical="top" wrapText="1"/>
    </xf>
    <xf numFmtId="0" fontId="20" fillId="0" borderId="5" xfId="4" applyFont="1" applyBorder="1"/>
    <xf numFmtId="0" fontId="24" fillId="0" borderId="6" xfId="4" applyFont="1" applyBorder="1" applyAlignment="1">
      <alignment horizontal="center"/>
    </xf>
    <xf numFmtId="0" fontId="27" fillId="0" borderId="0" xfId="4" applyFont="1"/>
    <xf numFmtId="0" fontId="27" fillId="0" borderId="5" xfId="0" applyFont="1" applyBorder="1"/>
    <xf numFmtId="0" fontId="27" fillId="0" borderId="5" xfId="0" applyFont="1" applyBorder="1" applyAlignment="1">
      <alignment horizontal="center"/>
    </xf>
    <xf numFmtId="2" fontId="27" fillId="0" borderId="5" xfId="0" applyNumberFormat="1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2" fontId="28" fillId="0" borderId="5" xfId="0" applyNumberFormat="1" applyFont="1" applyBorder="1" applyAlignment="1">
      <alignment horizontal="center"/>
    </xf>
    <xf numFmtId="2" fontId="20" fillId="0" borderId="5" xfId="4" applyNumberFormat="1" applyFont="1" applyBorder="1" applyAlignment="1">
      <alignment horizontal="center"/>
    </xf>
    <xf numFmtId="0" fontId="0" fillId="0" borderId="5" xfId="4" applyFont="1" applyBorder="1" applyAlignment="1">
      <alignment horizontal="center"/>
    </xf>
    <xf numFmtId="2" fontId="14" fillId="3" borderId="5" xfId="3" applyNumberFormat="1" applyFont="1" applyFill="1" applyBorder="1" applyAlignment="1">
      <alignment horizontal="center" vertical="center" wrapText="1"/>
    </xf>
    <xf numFmtId="0" fontId="4" fillId="0" borderId="0" xfId="6"/>
    <xf numFmtId="170" fontId="29" fillId="0" borderId="0" xfId="6" applyNumberFormat="1" applyFont="1" applyAlignment="1">
      <alignment horizontal="center"/>
    </xf>
    <xf numFmtId="165" fontId="30" fillId="0" borderId="0" xfId="6" applyNumberFormat="1" applyFont="1" applyAlignment="1">
      <alignment horizontal="center"/>
    </xf>
    <xf numFmtId="0" fontId="5" fillId="0" borderId="0" xfId="6" applyFont="1"/>
    <xf numFmtId="0" fontId="33" fillId="0" borderId="0" xfId="6" applyFont="1" applyAlignment="1">
      <alignment horizontal="center" vertical="center"/>
    </xf>
    <xf numFmtId="0" fontId="18" fillId="0" borderId="0" xfId="6" applyFont="1" applyAlignment="1">
      <alignment horizontal="center" vertical="center"/>
    </xf>
    <xf numFmtId="165" fontId="29" fillId="0" borderId="0" xfId="6" applyNumberFormat="1" applyFont="1" applyAlignment="1">
      <alignment horizontal="center"/>
    </xf>
    <xf numFmtId="0" fontId="3" fillId="0" borderId="0" xfId="6" applyFont="1" applyAlignment="1">
      <alignment horizontal="center"/>
    </xf>
    <xf numFmtId="0" fontId="3" fillId="0" borderId="0" xfId="6" applyFont="1"/>
    <xf numFmtId="0" fontId="34" fillId="0" borderId="0" xfId="6" applyFont="1"/>
    <xf numFmtId="0" fontId="35" fillId="0" borderId="0" xfId="6" applyFont="1"/>
    <xf numFmtId="0" fontId="36" fillId="0" borderId="0" xfId="6" applyFont="1" applyAlignment="1">
      <alignment horizontal="center" vertical="center"/>
    </xf>
    <xf numFmtId="165" fontId="37" fillId="0" borderId="0" xfId="6" applyNumberFormat="1" applyFont="1" applyAlignment="1">
      <alignment horizontal="center"/>
    </xf>
    <xf numFmtId="0" fontId="39" fillId="0" borderId="0" xfId="6" applyFont="1"/>
    <xf numFmtId="0" fontId="40" fillId="3" borderId="0" xfId="6" applyFont="1" applyFill="1"/>
    <xf numFmtId="165" fontId="41" fillId="3" borderId="0" xfId="6" applyNumberFormat="1" applyFont="1" applyFill="1" applyAlignment="1">
      <alignment horizontal="center"/>
    </xf>
    <xf numFmtId="10" fontId="42" fillId="3" borderId="0" xfId="6" applyNumberFormat="1" applyFont="1" applyFill="1" applyAlignment="1">
      <alignment horizontal="center"/>
    </xf>
    <xf numFmtId="0" fontId="42" fillId="3" borderId="0" xfId="6" applyFont="1" applyFill="1" applyAlignment="1">
      <alignment horizontal="left" wrapText="1"/>
    </xf>
    <xf numFmtId="0" fontId="43" fillId="3" borderId="0" xfId="6" applyFont="1" applyFill="1"/>
    <xf numFmtId="171" fontId="44" fillId="3" borderId="5" xfId="6" applyNumberFormat="1" applyFont="1" applyFill="1" applyBorder="1" applyAlignment="1">
      <alignment horizontal="center" vertical="center"/>
    </xf>
    <xf numFmtId="165" fontId="46" fillId="3" borderId="5" xfId="6" applyNumberFormat="1" applyFont="1" applyFill="1" applyBorder="1" applyAlignment="1">
      <alignment horizontal="center" vertical="center"/>
    </xf>
    <xf numFmtId="10" fontId="46" fillId="3" borderId="5" xfId="6" applyNumberFormat="1" applyFont="1" applyFill="1" applyBorder="1" applyAlignment="1">
      <alignment horizontal="center" vertical="center"/>
    </xf>
    <xf numFmtId="0" fontId="46" fillId="3" borderId="5" xfId="6" applyFont="1" applyFill="1" applyBorder="1" applyAlignment="1">
      <alignment horizontal="center" vertical="center"/>
    </xf>
    <xf numFmtId="165" fontId="45" fillId="3" borderId="5" xfId="6" applyNumberFormat="1" applyFont="1" applyFill="1" applyBorder="1" applyAlignment="1">
      <alignment horizontal="center" vertical="center"/>
    </xf>
    <xf numFmtId="172" fontId="42" fillId="2" borderId="22" xfId="6" applyNumberFormat="1" applyFont="1" applyFill="1" applyBorder="1" applyAlignment="1">
      <alignment horizontal="center" vertical="center"/>
    </xf>
    <xf numFmtId="173" fontId="42" fillId="2" borderId="23" xfId="6" applyNumberFormat="1" applyFont="1" applyFill="1" applyBorder="1" applyAlignment="1">
      <alignment horizontal="center" vertical="center"/>
    </xf>
    <xf numFmtId="172" fontId="42" fillId="2" borderId="0" xfId="6" applyNumberFormat="1" applyFont="1" applyFill="1" applyAlignment="1">
      <alignment horizontal="center" vertical="center"/>
    </xf>
    <xf numFmtId="172" fontId="42" fillId="2" borderId="5" xfId="6" applyNumberFormat="1" applyFont="1" applyFill="1" applyBorder="1" applyAlignment="1">
      <alignment horizontal="center" vertical="center"/>
    </xf>
    <xf numFmtId="0" fontId="47" fillId="0" borderId="0" xfId="6" applyFont="1" applyAlignment="1">
      <alignment horizontal="center"/>
    </xf>
    <xf numFmtId="0" fontId="48" fillId="0" borderId="0" xfId="6" applyFont="1" applyAlignment="1">
      <alignment horizontal="center"/>
    </xf>
    <xf numFmtId="0" fontId="2" fillId="0" borderId="0" xfId="6" applyFont="1" applyAlignment="1">
      <alignment horizontal="left"/>
    </xf>
    <xf numFmtId="0" fontId="2" fillId="0" borderId="0" xfId="6" applyFont="1"/>
    <xf numFmtId="0" fontId="4" fillId="0" borderId="0" xfId="6" applyAlignment="1">
      <alignment horizontal="center"/>
    </xf>
    <xf numFmtId="0" fontId="49" fillId="0" borderId="0" xfId="6" applyFont="1" applyAlignment="1">
      <alignment horizontal="center"/>
    </xf>
    <xf numFmtId="0" fontId="50" fillId="0" borderId="0" xfId="6" applyFont="1" applyAlignment="1">
      <alignment vertical="center" wrapText="1"/>
    </xf>
    <xf numFmtId="0" fontId="30" fillId="0" borderId="0" xfId="6" applyFont="1"/>
    <xf numFmtId="49" fontId="42" fillId="3" borderId="5" xfId="6" applyNumberFormat="1" applyFont="1" applyFill="1" applyBorder="1" applyAlignment="1">
      <alignment horizontal="left" vertical="center" wrapText="1"/>
    </xf>
    <xf numFmtId="9" fontId="46" fillId="3" borderId="5" xfId="2" applyFont="1" applyFill="1" applyBorder="1" applyAlignment="1">
      <alignment horizontal="center" vertical="center"/>
    </xf>
    <xf numFmtId="0" fontId="6" fillId="3" borderId="6" xfId="3" applyFill="1" applyBorder="1" applyAlignment="1">
      <alignment horizontal="center" vertical="center"/>
    </xf>
    <xf numFmtId="0" fontId="8" fillId="3" borderId="6" xfId="3" applyFont="1" applyFill="1" applyBorder="1" applyAlignment="1">
      <alignment horizontal="left" vertical="center" wrapText="1"/>
    </xf>
    <xf numFmtId="164" fontId="0" fillId="0" borderId="25" xfId="1" applyFont="1" applyBorder="1" applyAlignment="1">
      <alignment vertical="center" wrapText="1"/>
    </xf>
    <xf numFmtId="0" fontId="23" fillId="0" borderId="0" xfId="4" applyFont="1"/>
    <xf numFmtId="164" fontId="14" fillId="3" borderId="26" xfId="1" applyFont="1" applyFill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/>
    </xf>
    <xf numFmtId="0" fontId="6" fillId="0" borderId="0" xfId="7"/>
    <xf numFmtId="0" fontId="14" fillId="0" borderId="0" xfId="7" applyFont="1"/>
    <xf numFmtId="0" fontId="10" fillId="0" borderId="0" xfId="7" applyFont="1" applyAlignment="1">
      <alignment vertical="center" wrapText="1"/>
    </xf>
    <xf numFmtId="0" fontId="51" fillId="0" borderId="0" xfId="7" applyFont="1" applyAlignment="1">
      <alignment horizontal="center" vertical="center"/>
    </xf>
    <xf numFmtId="0" fontId="7" fillId="0" borderId="0" xfId="7" applyFont="1" applyAlignment="1">
      <alignment horizontal="center" vertical="center"/>
    </xf>
    <xf numFmtId="0" fontId="53" fillId="0" borderId="0" xfId="7" applyFont="1" applyAlignment="1">
      <alignment horizontal="center"/>
    </xf>
    <xf numFmtId="0" fontId="54" fillId="0" borderId="0" xfId="7" applyFont="1" applyAlignment="1">
      <alignment horizontal="center" vertical="center"/>
    </xf>
    <xf numFmtId="0" fontId="14" fillId="0" borderId="28" xfId="7" applyFont="1" applyBorder="1" applyAlignment="1">
      <alignment horizontal="left" vertical="center"/>
    </xf>
    <xf numFmtId="0" fontId="14" fillId="0" borderId="29" xfId="7" applyFont="1" applyBorder="1" applyAlignment="1">
      <alignment horizontal="center" vertical="center"/>
    </xf>
    <xf numFmtId="10" fontId="14" fillId="0" borderId="30" xfId="7" applyNumberFormat="1" applyFont="1" applyBorder="1" applyAlignment="1">
      <alignment horizontal="center" vertical="center"/>
    </xf>
    <xf numFmtId="0" fontId="14" fillId="0" borderId="0" xfId="7" applyFont="1" applyAlignment="1">
      <alignment horizontal="left" vertical="center"/>
    </xf>
    <xf numFmtId="0" fontId="14" fillId="0" borderId="0" xfId="7" applyFont="1" applyAlignment="1">
      <alignment horizontal="center" vertical="center"/>
    </xf>
    <xf numFmtId="10" fontId="14" fillId="0" borderId="0" xfId="7" applyNumberFormat="1" applyFont="1" applyAlignment="1">
      <alignment horizontal="center" vertical="center"/>
    </xf>
    <xf numFmtId="0" fontId="55" fillId="6" borderId="0" xfId="7" applyFont="1" applyFill="1" applyAlignment="1">
      <alignment horizontal="center"/>
    </xf>
    <xf numFmtId="0" fontId="14" fillId="6" borderId="0" xfId="7" applyFont="1" applyFill="1"/>
    <xf numFmtId="0" fontId="14" fillId="0" borderId="31" xfId="7" applyFont="1" applyBorder="1" applyAlignment="1">
      <alignment horizontal="left" vertical="center"/>
    </xf>
    <xf numFmtId="0" fontId="14" fillId="0" borderId="32" xfId="7" applyFont="1" applyBorder="1" applyAlignment="1">
      <alignment horizontal="center" vertical="center"/>
    </xf>
    <xf numFmtId="10" fontId="14" fillId="0" borderId="33" xfId="7" applyNumberFormat="1" applyFont="1" applyBorder="1" applyAlignment="1">
      <alignment horizontal="center" vertical="center"/>
    </xf>
    <xf numFmtId="0" fontId="14" fillId="0" borderId="34" xfId="7" applyFont="1" applyBorder="1" applyAlignment="1">
      <alignment horizontal="left" vertical="center"/>
    </xf>
    <xf numFmtId="0" fontId="14" fillId="0" borderId="35" xfId="7" applyFont="1" applyBorder="1" applyAlignment="1">
      <alignment horizontal="center" vertical="center"/>
    </xf>
    <xf numFmtId="10" fontId="14" fillId="0" borderId="36" xfId="7" applyNumberFormat="1" applyFont="1" applyBorder="1" applyAlignment="1">
      <alignment horizontal="center" vertical="center"/>
    </xf>
    <xf numFmtId="0" fontId="14" fillId="0" borderId="37" xfId="7" applyFont="1" applyBorder="1" applyAlignment="1">
      <alignment horizontal="left" vertical="center"/>
    </xf>
    <xf numFmtId="0" fontId="14" fillId="0" borderId="38" xfId="7" applyFont="1" applyBorder="1" applyAlignment="1">
      <alignment horizontal="center" vertical="center"/>
    </xf>
    <xf numFmtId="10" fontId="14" fillId="0" borderId="39" xfId="7" applyNumberFormat="1" applyFont="1" applyBorder="1" applyAlignment="1">
      <alignment horizontal="center" vertical="center"/>
    </xf>
    <xf numFmtId="9" fontId="14" fillId="0" borderId="0" xfId="7" applyNumberFormat="1" applyFont="1"/>
    <xf numFmtId="0" fontId="14" fillId="0" borderId="11" xfId="7" applyFont="1" applyBorder="1" applyAlignment="1">
      <alignment vertical="center"/>
    </xf>
    <xf numFmtId="0" fontId="14" fillId="0" borderId="12" xfId="7" applyFont="1" applyBorder="1" applyAlignment="1">
      <alignment vertical="center"/>
    </xf>
    <xf numFmtId="10" fontId="14" fillId="0" borderId="40" xfId="7" applyNumberFormat="1" applyFont="1" applyBorder="1" applyAlignment="1">
      <alignment vertical="center"/>
    </xf>
    <xf numFmtId="0" fontId="14" fillId="0" borderId="0" xfId="7" applyFont="1" applyAlignment="1">
      <alignment vertical="center"/>
    </xf>
    <xf numFmtId="10" fontId="14" fillId="0" borderId="0" xfId="7" applyNumberFormat="1" applyFont="1" applyAlignment="1">
      <alignment vertical="center"/>
    </xf>
    <xf numFmtId="0" fontId="14" fillId="0" borderId="41" xfId="7" applyFont="1" applyBorder="1" applyAlignment="1">
      <alignment horizontal="left" vertical="center"/>
    </xf>
    <xf numFmtId="0" fontId="14" fillId="0" borderId="42" xfId="7" applyFont="1" applyBorder="1" applyAlignment="1">
      <alignment horizontal="left" vertical="center"/>
    </xf>
    <xf numFmtId="0" fontId="14" fillId="0" borderId="43" xfId="7" applyFont="1" applyBorder="1" applyAlignment="1">
      <alignment vertical="center"/>
    </xf>
    <xf numFmtId="10" fontId="7" fillId="0" borderId="10" xfId="7" applyNumberFormat="1" applyFont="1" applyBorder="1" applyAlignment="1">
      <alignment horizontal="center" vertical="center" wrapText="1"/>
    </xf>
    <xf numFmtId="10" fontId="7" fillId="0" borderId="0" xfId="7" applyNumberFormat="1" applyFont="1" applyAlignment="1">
      <alignment horizontal="center" vertical="center" wrapText="1"/>
    </xf>
    <xf numFmtId="0" fontId="7" fillId="0" borderId="0" xfId="7" applyFont="1" applyAlignment="1">
      <alignment vertical="center" wrapText="1"/>
    </xf>
    <xf numFmtId="0" fontId="7" fillId="0" borderId="0" xfId="7" applyFont="1" applyAlignment="1">
      <alignment horizontal="left" vertical="center"/>
    </xf>
    <xf numFmtId="0" fontId="8" fillId="6" borderId="0" xfId="7" applyFont="1" applyFill="1" applyAlignment="1">
      <alignment horizontal="center" vertical="center" wrapText="1"/>
    </xf>
    <xf numFmtId="0" fontId="53" fillId="0" borderId="0" xfId="7" applyFont="1" applyAlignment="1">
      <alignment vertical="center"/>
    </xf>
    <xf numFmtId="0" fontId="4" fillId="0" borderId="0" xfId="7" applyFont="1"/>
    <xf numFmtId="2" fontId="14" fillId="6" borderId="0" xfId="7" applyNumberFormat="1" applyFont="1" applyFill="1" applyAlignment="1">
      <alignment horizontal="center" vertical="center"/>
    </xf>
    <xf numFmtId="0" fontId="8" fillId="6" borderId="0" xfId="7" applyFont="1" applyFill="1"/>
    <xf numFmtId="0" fontId="55" fillId="6" borderId="0" xfId="7" applyFont="1" applyFill="1"/>
    <xf numFmtId="49" fontId="57" fillId="6" borderId="0" xfId="7" applyNumberFormat="1" applyFont="1" applyFill="1" applyAlignment="1">
      <alignment horizontal="center" vertical="center"/>
    </xf>
    <xf numFmtId="0" fontId="7" fillId="6" borderId="0" xfId="7" applyFont="1" applyFill="1" applyAlignment="1">
      <alignment horizontal="right" vertical="center"/>
    </xf>
    <xf numFmtId="0" fontId="55" fillId="6" borderId="0" xfId="7" applyFont="1" applyFill="1" applyAlignment="1">
      <alignment horizontal="center" vertical="center"/>
    </xf>
    <xf numFmtId="49" fontId="7" fillId="6" borderId="0" xfId="7" applyNumberFormat="1" applyFont="1" applyFill="1" applyAlignment="1">
      <alignment horizontal="left" vertical="center"/>
    </xf>
    <xf numFmtId="0" fontId="7" fillId="6" borderId="0" xfId="7" applyFont="1" applyFill="1"/>
    <xf numFmtId="0" fontId="58" fillId="0" borderId="0" xfId="7" applyFont="1"/>
    <xf numFmtId="0" fontId="59" fillId="0" borderId="0" xfId="7" applyFont="1"/>
    <xf numFmtId="1" fontId="0" fillId="0" borderId="0" xfId="0" applyNumberFormat="1" applyAlignment="1">
      <alignment horizontal="center" vertical="center"/>
    </xf>
    <xf numFmtId="167" fontId="7" fillId="3" borderId="6" xfId="3" quotePrefix="1" applyNumberFormat="1" applyFont="1" applyFill="1" applyBorder="1" applyAlignment="1">
      <alignment horizontal="center" vertical="center"/>
    </xf>
    <xf numFmtId="0" fontId="20" fillId="0" borderId="5" xfId="4" applyFont="1" applyBorder="1" applyAlignment="1">
      <alignment horizontal="center" vertical="top" wrapText="1"/>
    </xf>
    <xf numFmtId="0" fontId="27" fillId="0" borderId="5" xfId="4" applyFont="1" applyBorder="1" applyAlignment="1">
      <alignment horizontal="left"/>
    </xf>
    <xf numFmtId="168" fontId="14" fillId="3" borderId="45" xfId="3" applyNumberFormat="1" applyFont="1" applyFill="1" applyBorder="1" applyAlignment="1">
      <alignment horizontal="center" vertical="center" wrapText="1"/>
    </xf>
    <xf numFmtId="0" fontId="26" fillId="0" borderId="5" xfId="4" applyFont="1" applyBorder="1" applyAlignment="1">
      <alignment horizontal="center" vertical="center"/>
    </xf>
    <xf numFmtId="0" fontId="20" fillId="0" borderId="19" xfId="4" applyFont="1" applyBorder="1" applyAlignment="1">
      <alignment horizontal="center"/>
    </xf>
    <xf numFmtId="0" fontId="20" fillId="0" borderId="0" xfId="4" applyFont="1" applyAlignment="1">
      <alignment vertical="top" wrapText="1"/>
    </xf>
    <xf numFmtId="164" fontId="14" fillId="3" borderId="18" xfId="1" applyFont="1" applyFill="1" applyBorder="1" applyAlignment="1">
      <alignment horizontal="center" vertical="center" wrapText="1"/>
    </xf>
    <xf numFmtId="0" fontId="24" fillId="0" borderId="3" xfId="4" applyFont="1" applyBorder="1"/>
    <xf numFmtId="0" fontId="24" fillId="0" borderId="4" xfId="4" applyFont="1" applyBorder="1"/>
    <xf numFmtId="0" fontId="8" fillId="3" borderId="0" xfId="3" applyFont="1" applyFill="1" applyAlignment="1">
      <alignment horizontal="left" vertical="center" wrapText="1"/>
    </xf>
    <xf numFmtId="0" fontId="8" fillId="3" borderId="24" xfId="3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6" fillId="0" borderId="0" xfId="3"/>
    <xf numFmtId="0" fontId="24" fillId="0" borderId="0" xfId="4" applyFont="1" applyAlignment="1">
      <alignment horizontal="left"/>
    </xf>
    <xf numFmtId="0" fontId="20" fillId="0" borderId="5" xfId="4" applyFont="1" applyBorder="1" applyAlignment="1">
      <alignment horizontal="center"/>
    </xf>
    <xf numFmtId="0" fontId="20" fillId="0" borderId="5" xfId="4" applyFont="1" applyBorder="1" applyAlignment="1">
      <alignment horizontal="left" vertical="top" wrapText="1"/>
    </xf>
    <xf numFmtId="0" fontId="20" fillId="0" borderId="5" xfId="4" applyFont="1" applyBorder="1" applyAlignment="1">
      <alignment horizontal="left"/>
    </xf>
    <xf numFmtId="0" fontId="20" fillId="0" borderId="5" xfId="4" applyFont="1" applyBorder="1" applyAlignment="1">
      <alignment horizontal="center" vertical="center"/>
    </xf>
    <xf numFmtId="0" fontId="8" fillId="3" borderId="5" xfId="3" applyFont="1" applyFill="1" applyBorder="1" applyAlignment="1">
      <alignment horizontal="left" vertical="center" wrapText="1"/>
    </xf>
    <xf numFmtId="0" fontId="20" fillId="0" borderId="5" xfId="4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2" fontId="24" fillId="0" borderId="5" xfId="4" applyNumberFormat="1" applyFont="1" applyBorder="1" applyAlignment="1">
      <alignment horizontal="center" vertical="center"/>
    </xf>
    <xf numFmtId="0" fontId="20" fillId="0" borderId="19" xfId="4" applyFont="1" applyBorder="1" applyAlignment="1">
      <alignment horizontal="center" vertical="center"/>
    </xf>
    <xf numFmtId="0" fontId="60" fillId="0" borderId="5" xfId="4" applyFont="1" applyBorder="1" applyAlignment="1">
      <alignment horizontal="center"/>
    </xf>
    <xf numFmtId="0" fontId="24" fillId="0" borderId="19" xfId="4" applyFont="1" applyBorder="1"/>
    <xf numFmtId="0" fontId="20" fillId="0" borderId="24" xfId="4" applyFont="1" applyBorder="1"/>
    <xf numFmtId="0" fontId="60" fillId="0" borderId="5" xfId="0" applyFont="1" applyBorder="1" applyAlignment="1">
      <alignment horizontal="center"/>
    </xf>
    <xf numFmtId="2" fontId="24" fillId="0" borderId="5" xfId="4" applyNumberFormat="1" applyFont="1" applyBorder="1" applyAlignment="1">
      <alignment horizontal="center"/>
    </xf>
    <xf numFmtId="2" fontId="27" fillId="0" borderId="5" xfId="1" applyNumberFormat="1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38" fillId="3" borderId="0" xfId="6" applyFont="1" applyFill="1" applyAlignment="1">
      <alignment horizontal="left" wrapText="1"/>
    </xf>
    <xf numFmtId="10" fontId="38" fillId="3" borderId="0" xfId="6" applyNumberFormat="1" applyFont="1" applyFill="1" applyAlignment="1">
      <alignment horizontal="center"/>
    </xf>
    <xf numFmtId="0" fontId="32" fillId="3" borderId="0" xfId="6" applyFont="1" applyFill="1" applyAlignment="1">
      <alignment horizontal="left" wrapText="1"/>
    </xf>
    <xf numFmtId="10" fontId="32" fillId="3" borderId="0" xfId="6" applyNumberFormat="1" applyFont="1" applyFill="1" applyAlignment="1">
      <alignment horizontal="center"/>
    </xf>
    <xf numFmtId="10" fontId="31" fillId="3" borderId="0" xfId="6" applyNumberFormat="1" applyFont="1" applyFill="1" applyAlignment="1">
      <alignment horizontal="center"/>
    </xf>
    <xf numFmtId="0" fontId="32" fillId="3" borderId="0" xfId="6" applyFont="1" applyFill="1" applyAlignment="1">
      <alignment horizontal="left"/>
    </xf>
    <xf numFmtId="0" fontId="10" fillId="0" borderId="0" xfId="3" applyFont="1" applyAlignment="1">
      <alignment horizontal="center" vertical="center"/>
    </xf>
    <xf numFmtId="0" fontId="6" fillId="0" borderId="0" xfId="3"/>
    <xf numFmtId="0" fontId="7" fillId="4" borderId="11" xfId="3" applyFont="1" applyFill="1" applyBorder="1" applyAlignment="1">
      <alignment horizontal="center" vertical="center"/>
    </xf>
    <xf numFmtId="0" fontId="4" fillId="4" borderId="13" xfId="3" applyFont="1" applyFill="1" applyBorder="1"/>
    <xf numFmtId="49" fontId="7" fillId="4" borderId="7" xfId="3" applyNumberFormat="1" applyFont="1" applyFill="1" applyBorder="1" applyAlignment="1">
      <alignment horizontal="center" vertical="center"/>
    </xf>
    <xf numFmtId="0" fontId="4" fillId="4" borderId="14" xfId="3" applyFont="1" applyFill="1" applyBorder="1"/>
    <xf numFmtId="49" fontId="7" fillId="4" borderId="12" xfId="3" applyNumberFormat="1" applyFont="1" applyFill="1" applyBorder="1" applyAlignment="1">
      <alignment horizontal="center" vertical="center"/>
    </xf>
    <xf numFmtId="0" fontId="4" fillId="4" borderId="0" xfId="3" applyFont="1" applyFill="1"/>
    <xf numFmtId="0" fontId="7" fillId="4" borderId="7" xfId="3" applyFont="1" applyFill="1" applyBorder="1" applyAlignment="1">
      <alignment horizontal="center" vertical="center" wrapText="1"/>
    </xf>
    <xf numFmtId="0" fontId="7" fillId="4" borderId="7" xfId="3" applyFont="1" applyFill="1" applyBorder="1" applyAlignment="1">
      <alignment horizontal="center" vertical="center"/>
    </xf>
    <xf numFmtId="166" fontId="7" fillId="4" borderId="7" xfId="3" applyNumberFormat="1" applyFont="1" applyFill="1" applyBorder="1" applyAlignment="1">
      <alignment horizontal="center" vertical="center" wrapText="1"/>
    </xf>
    <xf numFmtId="0" fontId="13" fillId="0" borderId="0" xfId="3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2" fontId="7" fillId="4" borderId="7" xfId="3" applyNumberFormat="1" applyFont="1" applyFill="1" applyBorder="1" applyAlignment="1">
      <alignment horizontal="center" vertical="center"/>
    </xf>
    <xf numFmtId="2" fontId="7" fillId="4" borderId="14" xfId="3" applyNumberFormat="1" applyFont="1" applyFill="1" applyBorder="1" applyAlignment="1">
      <alignment horizontal="center" vertical="center"/>
    </xf>
    <xf numFmtId="167" fontId="7" fillId="4" borderId="7" xfId="3" applyNumberFormat="1" applyFont="1" applyFill="1" applyBorder="1" applyAlignment="1">
      <alignment horizontal="center" vertical="center"/>
    </xf>
    <xf numFmtId="167" fontId="7" fillId="4" borderId="14" xfId="3" applyNumberFormat="1" applyFont="1" applyFill="1" applyBorder="1" applyAlignment="1">
      <alignment horizontal="center" vertical="center"/>
    </xf>
    <xf numFmtId="0" fontId="14" fillId="6" borderId="6" xfId="3" applyFont="1" applyFill="1" applyBorder="1" applyAlignment="1">
      <alignment horizontal="center" vertical="center"/>
    </xf>
    <xf numFmtId="0" fontId="7" fillId="6" borderId="27" xfId="3" applyFont="1" applyFill="1" applyBorder="1" applyAlignment="1">
      <alignment horizontal="left" vertical="center"/>
    </xf>
    <xf numFmtId="0" fontId="7" fillId="6" borderId="16" xfId="3" applyFont="1" applyFill="1" applyBorder="1" applyAlignment="1">
      <alignment horizontal="left" vertical="center"/>
    </xf>
    <xf numFmtId="0" fontId="7" fillId="6" borderId="17" xfId="3" applyFont="1" applyFill="1" applyBorder="1" applyAlignment="1">
      <alignment horizontal="left" vertical="center"/>
    </xf>
    <xf numFmtId="168" fontId="7" fillId="3" borderId="16" xfId="3" applyNumberFormat="1" applyFont="1" applyFill="1" applyBorder="1" applyAlignment="1">
      <alignment horizontal="left" vertical="center" wrapText="1"/>
    </xf>
    <xf numFmtId="168" fontId="7" fillId="3" borderId="17" xfId="3" applyNumberFormat="1" applyFont="1" applyFill="1" applyBorder="1" applyAlignment="1">
      <alignment horizontal="left" vertical="center" wrapText="1"/>
    </xf>
    <xf numFmtId="0" fontId="14" fillId="3" borderId="6" xfId="3" applyFont="1" applyFill="1" applyBorder="1" applyAlignment="1">
      <alignment horizontal="center" vertical="center" wrapText="1"/>
    </xf>
    <xf numFmtId="0" fontId="7" fillId="3" borderId="16" xfId="3" applyFont="1" applyFill="1" applyBorder="1" applyAlignment="1">
      <alignment horizontal="left" vertical="center" wrapText="1"/>
    </xf>
    <xf numFmtId="0" fontId="7" fillId="3" borderId="17" xfId="3" applyFont="1" applyFill="1" applyBorder="1" applyAlignment="1">
      <alignment horizontal="left" vertical="center" wrapText="1"/>
    </xf>
    <xf numFmtId="0" fontId="16" fillId="3" borderId="6" xfId="3" applyFont="1" applyFill="1" applyBorder="1" applyAlignment="1">
      <alignment horizontal="center" vertical="center" wrapText="1"/>
    </xf>
    <xf numFmtId="0" fontId="7" fillId="3" borderId="5" xfId="3" applyFont="1" applyFill="1" applyBorder="1" applyAlignment="1">
      <alignment horizontal="center" vertical="center" wrapText="1"/>
    </xf>
    <xf numFmtId="0" fontId="7" fillId="0" borderId="19" xfId="3" applyFont="1" applyBorder="1" applyAlignment="1">
      <alignment horizontal="left" vertical="center"/>
    </xf>
    <xf numFmtId="0" fontId="7" fillId="0" borderId="3" xfId="3" applyFont="1" applyBorder="1" applyAlignment="1">
      <alignment horizontal="left" vertical="center"/>
    </xf>
    <xf numFmtId="0" fontId="7" fillId="0" borderId="4" xfId="3" applyFont="1" applyBorder="1" applyAlignment="1">
      <alignment horizontal="left" vertical="center"/>
    </xf>
    <xf numFmtId="0" fontId="49" fillId="0" borderId="0" xfId="6" applyFont="1" applyAlignment="1">
      <alignment horizontal="center"/>
    </xf>
    <xf numFmtId="0" fontId="14" fillId="0" borderId="0" xfId="6" applyFont="1" applyAlignment="1">
      <alignment horizontal="center"/>
    </xf>
    <xf numFmtId="165" fontId="42" fillId="3" borderId="19" xfId="6" applyNumberFormat="1" applyFont="1" applyFill="1" applyBorder="1" applyAlignment="1">
      <alignment horizontal="center" vertical="center"/>
    </xf>
    <xf numFmtId="165" fontId="42" fillId="3" borderId="4" xfId="6" applyNumberFormat="1" applyFont="1" applyFill="1" applyBorder="1" applyAlignment="1">
      <alignment horizontal="center" vertical="center"/>
    </xf>
    <xf numFmtId="0" fontId="48" fillId="0" borderId="0" xfId="6" applyFont="1" applyAlignment="1">
      <alignment horizontal="center"/>
    </xf>
    <xf numFmtId="0" fontId="42" fillId="7" borderId="5" xfId="6" applyFont="1" applyFill="1" applyBorder="1" applyAlignment="1">
      <alignment horizontal="center" vertical="center"/>
    </xf>
    <xf numFmtId="165" fontId="42" fillId="3" borderId="5" xfId="6" applyNumberFormat="1" applyFont="1" applyFill="1" applyBorder="1" applyAlignment="1">
      <alignment horizontal="center" vertical="center"/>
    </xf>
    <xf numFmtId="0" fontId="42" fillId="7" borderId="19" xfId="6" applyFont="1" applyFill="1" applyBorder="1" applyAlignment="1">
      <alignment horizontal="center" vertical="center"/>
    </xf>
    <xf numFmtId="0" fontId="42" fillId="7" borderId="2" xfId="6" applyFont="1" applyFill="1" applyBorder="1" applyAlignment="1">
      <alignment horizontal="center" vertical="center" wrapText="1"/>
    </xf>
    <xf numFmtId="0" fontId="42" fillId="7" borderId="0" xfId="6" applyFont="1" applyFill="1" applyAlignment="1">
      <alignment horizontal="center" vertical="center" wrapText="1"/>
    </xf>
    <xf numFmtId="0" fontId="42" fillId="3" borderId="5" xfId="6" applyFont="1" applyFill="1" applyBorder="1" applyAlignment="1">
      <alignment horizontal="center" vertical="center"/>
    </xf>
    <xf numFmtId="0" fontId="42" fillId="7" borderId="21" xfId="6" applyFont="1" applyFill="1" applyBorder="1" applyAlignment="1">
      <alignment horizontal="center" vertical="center"/>
    </xf>
    <xf numFmtId="0" fontId="42" fillId="7" borderId="24" xfId="6" applyFont="1" applyFill="1" applyBorder="1" applyAlignment="1">
      <alignment horizontal="center" vertical="center"/>
    </xf>
    <xf numFmtId="0" fontId="4" fillId="0" borderId="0" xfId="6" applyAlignment="1">
      <alignment horizontal="center"/>
    </xf>
    <xf numFmtId="0" fontId="53" fillId="0" borderId="0" xfId="7" applyFont="1" applyAlignment="1">
      <alignment horizontal="center" vertical="center"/>
    </xf>
    <xf numFmtId="0" fontId="8" fillId="6" borderId="0" xfId="7" applyFont="1" applyFill="1" applyAlignment="1">
      <alignment horizontal="center" vertical="center" wrapText="1"/>
    </xf>
    <xf numFmtId="0" fontId="4" fillId="0" borderId="0" xfId="7" applyFont="1"/>
    <xf numFmtId="0" fontId="14" fillId="0" borderId="0" xfId="7" applyFont="1" applyAlignment="1">
      <alignment horizontal="center" vertical="center"/>
    </xf>
    <xf numFmtId="0" fontId="53" fillId="0" borderId="0" xfId="7" applyFont="1" applyAlignment="1">
      <alignment horizontal="center"/>
    </xf>
    <xf numFmtId="0" fontId="51" fillId="0" borderId="0" xfId="7" applyFont="1" applyAlignment="1">
      <alignment horizontal="center" vertical="center"/>
    </xf>
    <xf numFmtId="0" fontId="51" fillId="0" borderId="0" xfId="7" applyFont="1" applyAlignment="1">
      <alignment horizontal="center" vertical="center" wrapText="1"/>
    </xf>
    <xf numFmtId="0" fontId="52" fillId="0" borderId="0" xfId="7" applyFont="1" applyAlignment="1">
      <alignment horizontal="center" vertical="center" wrapText="1"/>
    </xf>
    <xf numFmtId="0" fontId="7" fillId="0" borderId="0" xfId="7" applyFont="1" applyAlignment="1">
      <alignment horizontal="center" vertical="center"/>
    </xf>
    <xf numFmtId="0" fontId="6" fillId="0" borderId="0" xfId="7" applyAlignment="1">
      <alignment horizontal="center"/>
    </xf>
    <xf numFmtId="0" fontId="14" fillId="0" borderId="0" xfId="7" applyFont="1" applyAlignment="1">
      <alignment horizontal="center" vertical="center" wrapText="1"/>
    </xf>
    <xf numFmtId="0" fontId="7" fillId="0" borderId="44" xfId="7" applyFont="1" applyBorder="1" applyAlignment="1">
      <alignment horizontal="center" vertical="center" wrapText="1"/>
    </xf>
    <xf numFmtId="0" fontId="4" fillId="0" borderId="9" xfId="7" applyFont="1" applyBorder="1"/>
    <xf numFmtId="0" fontId="7" fillId="0" borderId="0" xfId="7" applyFont="1" applyAlignment="1">
      <alignment horizontal="center" vertical="center" wrapText="1"/>
    </xf>
    <xf numFmtId="0" fontId="52" fillId="0" borderId="0" xfId="7" applyFont="1" applyAlignment="1">
      <alignment horizontal="center"/>
    </xf>
    <xf numFmtId="0" fontId="4" fillId="0" borderId="0" xfId="7" applyFont="1" applyAlignment="1">
      <alignment horizontal="center"/>
    </xf>
    <xf numFmtId="0" fontId="7" fillId="6" borderId="0" xfId="7" applyFont="1" applyFill="1" applyAlignment="1">
      <alignment horizontal="left"/>
    </xf>
    <xf numFmtId="0" fontId="7" fillId="6" borderId="0" xfId="7" applyFont="1" applyFill="1" applyAlignment="1">
      <alignment horizontal="right" vertical="center"/>
    </xf>
    <xf numFmtId="0" fontId="7" fillId="6" borderId="0" xfId="7" applyFont="1" applyFill="1" applyAlignment="1">
      <alignment horizontal="center"/>
    </xf>
    <xf numFmtId="49" fontId="7" fillId="6" borderId="0" xfId="7" applyNumberFormat="1" applyFont="1" applyFill="1" applyAlignment="1">
      <alignment horizontal="left" vertical="center"/>
    </xf>
    <xf numFmtId="0" fontId="56" fillId="6" borderId="0" xfId="7" applyFont="1" applyFill="1" applyAlignment="1">
      <alignment horizontal="center" vertical="center"/>
    </xf>
    <xf numFmtId="49" fontId="7" fillId="6" borderId="0" xfId="7" applyNumberFormat="1" applyFont="1" applyFill="1" applyAlignment="1">
      <alignment horizontal="center" vertical="center"/>
    </xf>
    <xf numFmtId="0" fontId="7" fillId="6" borderId="0" xfId="7" applyFont="1" applyFill="1" applyAlignment="1">
      <alignment vertical="center"/>
    </xf>
    <xf numFmtId="10" fontId="7" fillId="6" borderId="0" xfId="7" applyNumberFormat="1" applyFont="1" applyFill="1" applyAlignment="1">
      <alignment horizontal="center" vertical="center"/>
    </xf>
    <xf numFmtId="0" fontId="24" fillId="0" borderId="5" xfId="4" applyFont="1" applyBorder="1" applyAlignment="1">
      <alignment horizontal="left"/>
    </xf>
    <xf numFmtId="0" fontId="20" fillId="0" borderId="5" xfId="4" applyFont="1" applyBorder="1" applyAlignment="1">
      <alignment horizontal="left" vertical="top" wrapText="1"/>
    </xf>
    <xf numFmtId="0" fontId="24" fillId="0" borderId="5" xfId="4" applyFont="1" applyBorder="1" applyAlignment="1">
      <alignment horizontal="left" vertical="top" wrapText="1"/>
    </xf>
    <xf numFmtId="0" fontId="20" fillId="0" borderId="19" xfId="4" applyFont="1" applyBorder="1" applyAlignment="1">
      <alignment horizontal="center" vertical="center"/>
    </xf>
    <xf numFmtId="0" fontId="20" fillId="0" borderId="3" xfId="4" applyFont="1" applyBorder="1" applyAlignment="1">
      <alignment horizontal="center" vertical="center"/>
    </xf>
    <xf numFmtId="0" fontId="20" fillId="0" borderId="4" xfId="4" applyFont="1" applyBorder="1" applyAlignment="1">
      <alignment horizontal="center" vertical="center"/>
    </xf>
    <xf numFmtId="0" fontId="20" fillId="0" borderId="6" xfId="4" applyFont="1" applyBorder="1" applyAlignment="1">
      <alignment horizontal="center" vertical="center"/>
    </xf>
    <xf numFmtId="0" fontId="20" fillId="0" borderId="18" xfId="4" applyFont="1" applyBorder="1" applyAlignment="1">
      <alignment horizontal="center" vertical="center"/>
    </xf>
    <xf numFmtId="0" fontId="24" fillId="0" borderId="5" xfId="4" applyFont="1" applyBorder="1" applyAlignment="1">
      <alignment horizontal="left" vertical="center" wrapText="1"/>
    </xf>
    <xf numFmtId="0" fontId="24" fillId="0" borderId="5" xfId="4" applyFont="1" applyBorder="1" applyAlignment="1">
      <alignment horizontal="left" wrapText="1"/>
    </xf>
    <xf numFmtId="0" fontId="20" fillId="0" borderId="5" xfId="4" applyFont="1" applyBorder="1" applyAlignment="1">
      <alignment horizontal="left" vertical="center" wrapText="1"/>
    </xf>
    <xf numFmtId="0" fontId="20" fillId="0" borderId="5" xfId="4" applyFont="1" applyBorder="1" applyAlignment="1">
      <alignment horizontal="center" vertical="center"/>
    </xf>
    <xf numFmtId="0" fontId="8" fillId="3" borderId="19" xfId="3" applyFont="1" applyFill="1" applyBorder="1" applyAlignment="1">
      <alignment vertical="center" wrapText="1"/>
    </xf>
    <xf numFmtId="0" fontId="8" fillId="3" borderId="3" xfId="3" applyFont="1" applyFill="1" applyBorder="1" applyAlignment="1">
      <alignment vertical="center" wrapText="1"/>
    </xf>
    <xf numFmtId="0" fontId="8" fillId="3" borderId="4" xfId="3" applyFont="1" applyFill="1" applyBorder="1" applyAlignment="1">
      <alignment vertical="center" wrapText="1"/>
    </xf>
    <xf numFmtId="0" fontId="8" fillId="3" borderId="5" xfId="3" applyFont="1" applyFill="1" applyBorder="1" applyAlignment="1">
      <alignment horizontal="left" vertical="center" wrapText="1"/>
    </xf>
    <xf numFmtId="0" fontId="20" fillId="0" borderId="24" xfId="4" applyFont="1" applyBorder="1" applyAlignment="1">
      <alignment horizontal="left"/>
    </xf>
    <xf numFmtId="0" fontId="20" fillId="0" borderId="0" xfId="4" applyFont="1" applyAlignment="1">
      <alignment horizontal="left"/>
    </xf>
    <xf numFmtId="0" fontId="1" fillId="0" borderId="5" xfId="4" applyBorder="1" applyAlignment="1">
      <alignment horizontal="center"/>
    </xf>
    <xf numFmtId="0" fontId="24" fillId="0" borderId="5" xfId="4" applyFont="1" applyBorder="1" applyAlignment="1">
      <alignment horizontal="center"/>
    </xf>
    <xf numFmtId="0" fontId="24" fillId="0" borderId="19" xfId="4" applyFont="1" applyBorder="1" applyAlignment="1">
      <alignment horizontal="left"/>
    </xf>
    <xf numFmtId="0" fontId="24" fillId="0" borderId="3" xfId="4" applyFont="1" applyBorder="1" applyAlignment="1">
      <alignment horizontal="left"/>
    </xf>
    <xf numFmtId="0" fontId="24" fillId="0" borderId="4" xfId="4" applyFont="1" applyBorder="1" applyAlignment="1">
      <alignment horizontal="left"/>
    </xf>
    <xf numFmtId="0" fontId="24" fillId="0" borderId="20" xfId="4" applyFont="1" applyBorder="1" applyAlignment="1">
      <alignment horizontal="left"/>
    </xf>
    <xf numFmtId="0" fontId="24" fillId="0" borderId="0" xfId="4" applyFont="1" applyAlignment="1">
      <alignment horizontal="left"/>
    </xf>
    <xf numFmtId="0" fontId="20" fillId="0" borderId="5" xfId="4" applyFont="1" applyBorder="1" applyAlignment="1">
      <alignment horizontal="center" vertical="center" wrapText="1"/>
    </xf>
    <xf numFmtId="2" fontId="20" fillId="0" borderId="19" xfId="4" applyNumberFormat="1" applyFont="1" applyBorder="1" applyAlignment="1">
      <alignment horizontal="center"/>
    </xf>
    <xf numFmtId="2" fontId="20" fillId="0" borderId="4" xfId="4" applyNumberFormat="1" applyFont="1" applyBorder="1" applyAlignment="1">
      <alignment horizontal="center"/>
    </xf>
    <xf numFmtId="0" fontId="6" fillId="0" borderId="0" xfId="3" applyAlignment="1">
      <alignment wrapText="1"/>
    </xf>
    <xf numFmtId="0" fontId="6" fillId="0" borderId="0" xfId="7" applyAlignment="1">
      <alignment wrapText="1"/>
    </xf>
  </cellXfs>
  <cellStyles count="8">
    <cellStyle name="Moeda" xfId="1" builtinId="4"/>
    <cellStyle name="Normal" xfId="0" builtinId="0"/>
    <cellStyle name="Normal 2" xfId="3" xr:uid="{00000000-0005-0000-0000-000002000000}"/>
    <cellStyle name="Normal 2 2" xfId="7" xr:uid="{00000000-0005-0000-0000-000003000000}"/>
    <cellStyle name="Normal 2 3" xfId="4" xr:uid="{00000000-0005-0000-0000-000004000000}"/>
    <cellStyle name="Normal 3" xfId="6" xr:uid="{00000000-0005-0000-0000-000005000000}"/>
    <cellStyle name="Normal 4" xfId="5" xr:uid="{00000000-0005-0000-0000-000006000000}"/>
    <cellStyle name="Porcentagem" xfId="2" builtinId="5"/>
  </cellStyles>
  <dxfs count="8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54665</xdr:colOff>
      <xdr:row>0</xdr:row>
      <xdr:rowOff>152400</xdr:rowOff>
    </xdr:from>
    <xdr:ext cx="1223802" cy="1227667"/>
    <xdr:pic>
      <xdr:nvPicPr>
        <xdr:cNvPr id="2" name="image1.png">
          <a:extLst>
            <a:ext uri="{FF2B5EF4-FFF2-40B4-BE49-F238E27FC236}">
              <a16:creationId xmlns:a16="http://schemas.microsoft.com/office/drawing/2014/main" id="{2399675C-B936-497D-BDD4-F92741491A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5665" y="152400"/>
          <a:ext cx="1223802" cy="1227667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7</xdr:col>
      <xdr:colOff>158749</xdr:colOff>
      <xdr:row>38</xdr:row>
      <xdr:rowOff>10583</xdr:rowOff>
    </xdr:from>
    <xdr:to>
      <xdr:col>8</xdr:col>
      <xdr:colOff>825499</xdr:colOff>
      <xdr:row>40</xdr:row>
      <xdr:rowOff>137584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E8924D4-CC3F-4C32-944D-E4243BF85C58}"/>
            </a:ext>
          </a:extLst>
        </xdr:cNvPr>
        <xdr:cNvPicPr/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11582" y="15748000"/>
          <a:ext cx="1576917" cy="7725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579366</xdr:colOff>
      <xdr:row>1</xdr:row>
      <xdr:rowOff>150324</xdr:rowOff>
    </xdr:from>
    <xdr:to>
      <xdr:col>2</xdr:col>
      <xdr:colOff>1374321</xdr:colOff>
      <xdr:row>6</xdr:row>
      <xdr:rowOff>273596</xdr:rowOff>
    </xdr:to>
    <xdr:pic>
      <xdr:nvPicPr>
        <xdr:cNvPr id="2" name="Imagem 1" descr="120px-Brasao-aperib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9366" y="340824"/>
          <a:ext cx="1195005" cy="9900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1401536</xdr:colOff>
      <xdr:row>23</xdr:row>
      <xdr:rowOff>0</xdr:rowOff>
    </xdr:from>
    <xdr:to>
      <xdr:col>9</xdr:col>
      <xdr:colOff>1945821</xdr:colOff>
      <xdr:row>25</xdr:row>
      <xdr:rowOff>122464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14C4F24-0DF7-4C05-9C8E-9975D9F9B1DD}"/>
            </a:ext>
          </a:extLst>
        </xdr:cNvPr>
        <xdr:cNvPicPr/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8357" y="9252857"/>
          <a:ext cx="2231571" cy="96610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168275</xdr:rowOff>
    </xdr:from>
    <xdr:ext cx="873125" cy="911225"/>
    <xdr:pic>
      <xdr:nvPicPr>
        <xdr:cNvPr id="2" name="image1.png">
          <a:extLst>
            <a:ext uri="{FF2B5EF4-FFF2-40B4-BE49-F238E27FC236}">
              <a16:creationId xmlns:a16="http://schemas.microsoft.com/office/drawing/2014/main" id="{187F532B-1722-4190-9659-66476A5A96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58775"/>
          <a:ext cx="873125" cy="9112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257176</xdr:colOff>
      <xdr:row>27</xdr:row>
      <xdr:rowOff>114301</xdr:rowOff>
    </xdr:from>
    <xdr:to>
      <xdr:col>4</xdr:col>
      <xdr:colOff>676276</xdr:colOff>
      <xdr:row>29</xdr:row>
      <xdr:rowOff>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D055440-571F-4FAB-A30D-7B1A62622AF7}"/>
            </a:ext>
          </a:extLst>
        </xdr:cNvPr>
        <xdr:cNvPicPr/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1" y="5953126"/>
          <a:ext cx="1466850" cy="552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447675</xdr:colOff>
      <xdr:row>1</xdr:row>
      <xdr:rowOff>19051</xdr:rowOff>
    </xdr:from>
    <xdr:ext cx="913039" cy="862692"/>
    <xdr:pic>
      <xdr:nvPicPr>
        <xdr:cNvPr id="2" name="image1.png">
          <a:extLst>
            <a:ext uri="{FF2B5EF4-FFF2-40B4-BE49-F238E27FC236}">
              <a16:creationId xmlns:a16="http://schemas.microsoft.com/office/drawing/2014/main" id="{B328444F-3E68-4CF5-9BC9-A62BF11AAE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204108"/>
          <a:ext cx="913039" cy="862692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2626177</xdr:colOff>
      <xdr:row>143</xdr:row>
      <xdr:rowOff>13606</xdr:rowOff>
    </xdr:from>
    <xdr:to>
      <xdr:col>2</xdr:col>
      <xdr:colOff>449035</xdr:colOff>
      <xdr:row>146</xdr:row>
      <xdr:rowOff>190499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B0EC77D-0768-4A53-9C33-5DDA8ABFEA23}"/>
            </a:ext>
          </a:extLst>
        </xdr:cNvPr>
        <xdr:cNvPicPr/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6177" y="28670249"/>
          <a:ext cx="1768929" cy="74839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eu%20Drive\PREFEITURA\REFORMA%20PARQUE%20ECOLOGICO\REFORMA%20%20PARQUE%20ECOLGICO%20RV3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memorial de calculo"/>
      <sheetName val="cotaçao com preço"/>
      <sheetName val="CRONOGRAMA"/>
      <sheetName val="BDI-obras covencionais"/>
      <sheetName val="conjunto"/>
      <sheetName val="COMPOSIÇÕES"/>
    </sheetNames>
    <sheetDataSet>
      <sheetData sheetId="0">
        <row r="42">
          <cell r="I42">
            <v>339985.5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39"/>
  <sheetViews>
    <sheetView tabSelected="1" topLeftCell="A28" zoomScale="90" zoomScaleNormal="90" workbookViewId="0">
      <selection activeCell="D44" sqref="D44"/>
    </sheetView>
  </sheetViews>
  <sheetFormatPr defaultColWidth="14.42578125" defaultRowHeight="15" customHeight="1"/>
  <cols>
    <col min="1" max="1" width="5.5703125" style="197" customWidth="1"/>
    <col min="2" max="2" width="17" style="197" customWidth="1"/>
    <col min="3" max="3" width="8.7109375" style="197" hidden="1" customWidth="1"/>
    <col min="4" max="4" width="61.42578125" style="197" customWidth="1"/>
    <col min="5" max="5" width="6.42578125" style="197" customWidth="1"/>
    <col min="6" max="6" width="14.28515625" style="197" customWidth="1"/>
    <col min="7" max="7" width="13" style="197" customWidth="1"/>
    <col min="8" max="8" width="13.7109375" style="197" customWidth="1"/>
    <col min="9" max="9" width="21.140625" style="197" customWidth="1"/>
    <col min="10" max="10" width="17.7109375" style="197" customWidth="1"/>
    <col min="11" max="11" width="12.85546875" style="197" bestFit="1" customWidth="1"/>
    <col min="12" max="12" width="11.7109375" style="197" customWidth="1"/>
    <col min="13" max="25" width="8.7109375" style="197" customWidth="1"/>
    <col min="26" max="16384" width="14.42578125" style="197"/>
  </cols>
  <sheetData>
    <row r="1" spans="1:13" ht="12.75" customHeight="1">
      <c r="A1" s="1"/>
      <c r="B1" s="1"/>
      <c r="C1" s="2"/>
      <c r="D1" s="221" t="s">
        <v>33</v>
      </c>
      <c r="E1" s="222"/>
      <c r="F1" s="222"/>
      <c r="G1" s="222"/>
      <c r="H1" s="222"/>
      <c r="I1" s="222"/>
    </row>
    <row r="2" spans="1:13" ht="18" customHeight="1">
      <c r="A2" s="1"/>
      <c r="B2" s="1"/>
      <c r="C2" s="2"/>
      <c r="D2" s="221" t="s">
        <v>34</v>
      </c>
      <c r="E2" s="222"/>
      <c r="F2" s="222"/>
      <c r="G2" s="222"/>
      <c r="H2" s="222"/>
      <c r="I2" s="222"/>
    </row>
    <row r="3" spans="1:13" ht="18" customHeight="1">
      <c r="A3" s="1"/>
      <c r="B3" s="1"/>
      <c r="C3" s="2"/>
      <c r="D3" s="221" t="s">
        <v>35</v>
      </c>
      <c r="E3" s="222"/>
      <c r="F3" s="222"/>
      <c r="G3" s="222"/>
      <c r="H3" s="222"/>
      <c r="I3" s="222"/>
    </row>
    <row r="4" spans="1:13" ht="9.75" customHeight="1" thickBot="1">
      <c r="A4" s="1"/>
      <c r="B4" s="1"/>
      <c r="C4" s="2"/>
      <c r="D4" s="3"/>
      <c r="E4" s="3"/>
      <c r="F4" s="3"/>
      <c r="G4" s="3"/>
      <c r="H4" s="3"/>
      <c r="I4" s="3"/>
    </row>
    <row r="5" spans="1:13" s="12" customFormat="1" ht="16.5" customHeight="1" thickBot="1">
      <c r="A5" s="4"/>
      <c r="B5" s="4"/>
      <c r="C5" s="5"/>
      <c r="D5" s="6"/>
      <c r="E5" s="7"/>
      <c r="F5" s="8" t="s">
        <v>36</v>
      </c>
      <c r="G5" s="9" t="s">
        <v>37</v>
      </c>
      <c r="H5" s="10" t="s">
        <v>38</v>
      </c>
      <c r="I5" s="11" t="s">
        <v>97</v>
      </c>
    </row>
    <row r="7" spans="1:13" ht="12.75" customHeight="1">
      <c r="A7" s="232" t="s">
        <v>167</v>
      </c>
      <c r="B7" s="232"/>
      <c r="C7" s="232"/>
      <c r="D7" s="232"/>
      <c r="E7" s="232"/>
      <c r="F7" s="232"/>
      <c r="G7" s="232"/>
      <c r="H7" s="232"/>
      <c r="I7" s="232"/>
    </row>
    <row r="8" spans="1:13" ht="12.75" customHeight="1" thickBot="1">
      <c r="A8" s="196"/>
      <c r="B8" s="196"/>
      <c r="C8" s="196"/>
      <c r="D8" s="196"/>
      <c r="E8" s="196"/>
      <c r="F8" s="196"/>
      <c r="G8" s="196"/>
      <c r="H8" s="196"/>
      <c r="I8" s="196"/>
    </row>
    <row r="9" spans="1:13" ht="12.75" customHeight="1">
      <c r="A9" s="223" t="s">
        <v>39</v>
      </c>
      <c r="B9" s="225" t="s">
        <v>40</v>
      </c>
      <c r="C9" s="227" t="s">
        <v>40</v>
      </c>
      <c r="D9" s="229" t="s">
        <v>9</v>
      </c>
      <c r="E9" s="230" t="s">
        <v>41</v>
      </c>
      <c r="F9" s="231" t="s">
        <v>42</v>
      </c>
      <c r="G9" s="231" t="s">
        <v>43</v>
      </c>
      <c r="H9" s="234" t="s">
        <v>44</v>
      </c>
      <c r="I9" s="236" t="s">
        <v>45</v>
      </c>
    </row>
    <row r="10" spans="1:13" ht="37.15" customHeight="1">
      <c r="A10" s="224"/>
      <c r="B10" s="226"/>
      <c r="C10" s="228"/>
      <c r="D10" s="226"/>
      <c r="E10" s="226"/>
      <c r="F10" s="226"/>
      <c r="G10" s="226"/>
      <c r="H10" s="235"/>
      <c r="I10" s="237"/>
    </row>
    <row r="11" spans="1:13" ht="15.75" customHeight="1">
      <c r="A11" s="13">
        <v>1</v>
      </c>
      <c r="B11" s="249" t="s">
        <v>95</v>
      </c>
      <c r="C11" s="250"/>
      <c r="D11" s="250"/>
      <c r="E11" s="250"/>
      <c r="F11" s="250"/>
      <c r="G11" s="250"/>
      <c r="H11" s="250"/>
      <c r="I11" s="251"/>
    </row>
    <row r="12" spans="1:13" s="12" customFormat="1" ht="30" customHeight="1">
      <c r="A12" s="14" t="s">
        <v>0</v>
      </c>
      <c r="B12" s="15" t="s">
        <v>13</v>
      </c>
      <c r="C12" s="15" t="s">
        <v>46</v>
      </c>
      <c r="D12" s="16" t="s">
        <v>14</v>
      </c>
      <c r="E12" s="17" t="s">
        <v>12</v>
      </c>
      <c r="F12" s="18">
        <v>553.67999999999995</v>
      </c>
      <c r="G12" s="18">
        <f>ROUND(F12+G5*F12,2)</f>
        <v>684.85</v>
      </c>
      <c r="H12" s="195">
        <f>'Anexo IE - Memorial de Calculo'!F16</f>
        <v>2</v>
      </c>
      <c r="I12" s="20">
        <f>ROUND(G12*H12,2)</f>
        <v>1369.7</v>
      </c>
      <c r="J12" s="21"/>
      <c r="K12" s="22"/>
      <c r="L12" s="22"/>
      <c r="M12" s="21"/>
    </row>
    <row r="13" spans="1:13" s="12" customFormat="1" ht="27" customHeight="1">
      <c r="A13" s="14" t="s">
        <v>3</v>
      </c>
      <c r="B13" s="23">
        <v>1915</v>
      </c>
      <c r="C13" s="15"/>
      <c r="D13" s="16" t="s">
        <v>15</v>
      </c>
      <c r="E13" s="17" t="s">
        <v>12</v>
      </c>
      <c r="F13" s="18">
        <v>103.45</v>
      </c>
      <c r="G13" s="18">
        <f>ROUND(F13+$G$5*F13,2)</f>
        <v>127.96</v>
      </c>
      <c r="H13" s="195">
        <f>'Anexo IE - Memorial de Calculo'!E22</f>
        <v>7</v>
      </c>
      <c r="I13" s="20">
        <f>ROUND(G13*H13,2)</f>
        <v>895.72</v>
      </c>
      <c r="J13" s="21"/>
      <c r="K13" s="22"/>
      <c r="L13" s="22"/>
      <c r="M13" s="21"/>
    </row>
    <row r="14" spans="1:13" s="12" customFormat="1" ht="36" customHeight="1">
      <c r="A14" s="14" t="s">
        <v>4</v>
      </c>
      <c r="B14" s="52" t="s">
        <v>19</v>
      </c>
      <c r="C14" s="53"/>
      <c r="D14" s="54" t="s">
        <v>17</v>
      </c>
      <c r="E14" s="17" t="s">
        <v>12</v>
      </c>
      <c r="F14" s="55">
        <v>504.74</v>
      </c>
      <c r="G14" s="18">
        <f>ROUND(F14+$G$5*F14,2)</f>
        <v>624.30999999999995</v>
      </c>
      <c r="H14" s="195">
        <f>'Anexo IE - Memorial de Calculo'!F28</f>
        <v>20</v>
      </c>
      <c r="I14" s="20">
        <f>ROUND(G14*H14,2)</f>
        <v>12486.2</v>
      </c>
      <c r="J14" s="21"/>
      <c r="K14" s="22"/>
      <c r="L14" s="22"/>
      <c r="M14" s="21"/>
    </row>
    <row r="15" spans="1:13" s="12" customFormat="1" ht="18" customHeight="1" thickBot="1">
      <c r="A15" s="238"/>
      <c r="B15" s="238"/>
      <c r="C15" s="238"/>
      <c r="D15" s="238"/>
      <c r="E15" s="238"/>
      <c r="F15" s="238"/>
      <c r="G15" s="238"/>
      <c r="H15" s="24" t="s">
        <v>47</v>
      </c>
      <c r="I15" s="183">
        <f>SUM(I12:I14)</f>
        <v>14751.62</v>
      </c>
      <c r="J15" s="21"/>
      <c r="K15" s="22"/>
      <c r="L15" s="22"/>
      <c r="M15" s="21"/>
    </row>
    <row r="16" spans="1:13" s="12" customFormat="1" ht="19.5" customHeight="1" thickBot="1">
      <c r="A16" s="25">
        <v>2</v>
      </c>
      <c r="B16" s="239" t="s">
        <v>92</v>
      </c>
      <c r="C16" s="240"/>
      <c r="D16" s="240"/>
      <c r="E16" s="239"/>
      <c r="F16" s="240"/>
      <c r="G16" s="240"/>
      <c r="H16" s="240"/>
      <c r="I16" s="241"/>
      <c r="K16" s="22"/>
      <c r="L16" s="22"/>
    </row>
    <row r="17" spans="1:11" s="12" customFormat="1" ht="40.15" customHeight="1">
      <c r="A17" s="26" t="s">
        <v>5</v>
      </c>
      <c r="B17" s="15" t="s">
        <v>23</v>
      </c>
      <c r="C17" s="27"/>
      <c r="D17" s="28" t="s">
        <v>22</v>
      </c>
      <c r="E17" s="17" t="s">
        <v>48</v>
      </c>
      <c r="F17" s="190">
        <v>11</v>
      </c>
      <c r="G17" s="30">
        <f t="shared" ref="G17:G25" si="0">ROUND(F17+$G$5*F17,2)</f>
        <v>13.61</v>
      </c>
      <c r="H17" s="31">
        <f>'Anexo IE - Memorial de Calculo'!H38</f>
        <v>20</v>
      </c>
      <c r="I17" s="32">
        <f t="shared" ref="I17:I25" si="1">ROUND(G17*H17,2)</f>
        <v>272.2</v>
      </c>
    </row>
    <row r="18" spans="1:11" s="12" customFormat="1" ht="40.15" customHeight="1">
      <c r="A18" s="26" t="s">
        <v>6</v>
      </c>
      <c r="B18" s="23" t="s">
        <v>134</v>
      </c>
      <c r="C18" s="186"/>
      <c r="D18" s="28" t="s">
        <v>135</v>
      </c>
      <c r="E18" s="17" t="s">
        <v>48</v>
      </c>
      <c r="F18" s="130">
        <v>13.3</v>
      </c>
      <c r="G18" s="30">
        <f t="shared" si="0"/>
        <v>16.45</v>
      </c>
      <c r="H18" s="31">
        <f>'Anexo IE - Memorial de Calculo'!B52</f>
        <v>203.75</v>
      </c>
      <c r="I18" s="32">
        <f t="shared" si="1"/>
        <v>3351.69</v>
      </c>
    </row>
    <row r="19" spans="1:11" s="12" customFormat="1" ht="84.75" customHeight="1">
      <c r="A19" s="26" t="s">
        <v>49</v>
      </c>
      <c r="B19" s="27" t="s">
        <v>153</v>
      </c>
      <c r="C19" s="186"/>
      <c r="D19" s="28" t="s">
        <v>154</v>
      </c>
      <c r="E19" s="17" t="s">
        <v>54</v>
      </c>
      <c r="F19" s="130">
        <v>193.63</v>
      </c>
      <c r="G19" s="30">
        <f t="shared" si="0"/>
        <v>239.5</v>
      </c>
      <c r="H19" s="31">
        <f>'Anexo IE - Memorial de Calculo'!F59</f>
        <v>20</v>
      </c>
      <c r="I19" s="32">
        <f t="shared" si="1"/>
        <v>4790</v>
      </c>
    </row>
    <row r="20" spans="1:11" s="12" customFormat="1" ht="81.75" customHeight="1">
      <c r="A20" s="26" t="s">
        <v>98</v>
      </c>
      <c r="B20" s="195" t="s">
        <v>20</v>
      </c>
      <c r="C20" s="56" t="s">
        <v>21</v>
      </c>
      <c r="D20" s="28" t="s">
        <v>21</v>
      </c>
      <c r="E20" s="17" t="s">
        <v>54</v>
      </c>
      <c r="F20" s="57">
        <v>345.63</v>
      </c>
      <c r="G20" s="30">
        <f t="shared" si="0"/>
        <v>427.51</v>
      </c>
      <c r="H20" s="19">
        <f>'Anexo IE - Memorial de Calculo'!B66</f>
        <v>124.62</v>
      </c>
      <c r="I20" s="32">
        <f t="shared" si="1"/>
        <v>53276.3</v>
      </c>
      <c r="J20" s="22"/>
    </row>
    <row r="21" spans="1:11" s="12" customFormat="1" ht="48" customHeight="1">
      <c r="A21" s="26" t="s">
        <v>103</v>
      </c>
      <c r="B21" s="33" t="s">
        <v>25</v>
      </c>
      <c r="C21" s="15"/>
      <c r="D21" s="203" t="s">
        <v>24</v>
      </c>
      <c r="E21" s="17" t="s">
        <v>48</v>
      </c>
      <c r="F21" s="57">
        <v>1.75</v>
      </c>
      <c r="G21" s="30">
        <f t="shared" si="0"/>
        <v>2.16</v>
      </c>
      <c r="H21" s="19">
        <f>'Anexo IE - Memorial de Calculo'!G91</f>
        <v>187.46</v>
      </c>
      <c r="I21" s="32">
        <f t="shared" si="1"/>
        <v>404.91</v>
      </c>
      <c r="J21" s="22"/>
    </row>
    <row r="22" spans="1:11" s="12" customFormat="1" ht="73.150000000000006" customHeight="1">
      <c r="A22" s="26" t="s">
        <v>139</v>
      </c>
      <c r="B22" s="182" t="s">
        <v>121</v>
      </c>
      <c r="C22" s="53"/>
      <c r="D22" s="127" t="s">
        <v>122</v>
      </c>
      <c r="E22" s="17" t="s">
        <v>41</v>
      </c>
      <c r="F22" s="128">
        <v>6365</v>
      </c>
      <c r="G22" s="30">
        <f t="shared" si="0"/>
        <v>7872.87</v>
      </c>
      <c r="H22" s="19">
        <f>'Anexo IE - Memorial de Calculo'!G94</f>
        <v>1</v>
      </c>
      <c r="I22" s="20">
        <f t="shared" si="1"/>
        <v>7872.87</v>
      </c>
      <c r="J22" s="22"/>
    </row>
    <row r="23" spans="1:11" s="12" customFormat="1" ht="72" customHeight="1">
      <c r="A23" s="26" t="s">
        <v>140</v>
      </c>
      <c r="B23" s="126" t="s">
        <v>123</v>
      </c>
      <c r="C23" s="53"/>
      <c r="D23" s="127" t="s">
        <v>124</v>
      </c>
      <c r="E23" s="17" t="s">
        <v>41</v>
      </c>
      <c r="F23" s="128">
        <v>6984.65</v>
      </c>
      <c r="G23" s="30">
        <f t="shared" si="0"/>
        <v>8639.31</v>
      </c>
      <c r="H23" s="19">
        <f>'Anexo IE - Memorial de Calculo'!G97</f>
        <v>1</v>
      </c>
      <c r="I23" s="20">
        <f t="shared" si="1"/>
        <v>8639.31</v>
      </c>
      <c r="J23" s="22"/>
    </row>
    <row r="24" spans="1:11" s="12" customFormat="1" ht="72" customHeight="1">
      <c r="A24" s="26" t="s">
        <v>141</v>
      </c>
      <c r="B24" s="126" t="s">
        <v>125</v>
      </c>
      <c r="C24" s="53"/>
      <c r="D24" s="127" t="s">
        <v>126</v>
      </c>
      <c r="E24" s="17" t="s">
        <v>41</v>
      </c>
      <c r="F24" s="128">
        <v>574.79999999999995</v>
      </c>
      <c r="G24" s="30">
        <f>ROUND(F24+$G$5*F24,2)</f>
        <v>710.97</v>
      </c>
      <c r="H24" s="19">
        <f>'Anexo IE - Memorial de Calculo'!G100</f>
        <v>2</v>
      </c>
      <c r="I24" s="20">
        <f t="shared" si="1"/>
        <v>1421.94</v>
      </c>
      <c r="J24" s="22"/>
    </row>
    <row r="25" spans="1:11" s="12" customFormat="1" ht="71.25" customHeight="1">
      <c r="A25" s="26" t="s">
        <v>142</v>
      </c>
      <c r="B25" s="126" t="s">
        <v>101</v>
      </c>
      <c r="C25" s="53"/>
      <c r="D25" s="127" t="s">
        <v>102</v>
      </c>
      <c r="E25" s="131" t="s">
        <v>41</v>
      </c>
      <c r="F25" s="128">
        <v>1792.52</v>
      </c>
      <c r="G25" s="30">
        <f t="shared" si="0"/>
        <v>2217.17</v>
      </c>
      <c r="H25" s="131">
        <f>'Anexo IE - Memorial de Calculo'!G103</f>
        <v>4</v>
      </c>
      <c r="I25" s="20">
        <f t="shared" si="1"/>
        <v>8868.68</v>
      </c>
      <c r="J25" s="22"/>
    </row>
    <row r="26" spans="1:11" s="12" customFormat="1" ht="19.5" customHeight="1" thickBot="1">
      <c r="A26" s="238"/>
      <c r="B26" s="238"/>
      <c r="C26" s="238"/>
      <c r="D26" s="238"/>
      <c r="E26" s="238"/>
      <c r="F26" s="238"/>
      <c r="G26" s="238"/>
      <c r="H26" s="24" t="s">
        <v>47</v>
      </c>
      <c r="I26" s="34">
        <f>ROUND(SUM(I17:I25),2)</f>
        <v>88897.9</v>
      </c>
      <c r="J26" s="22"/>
    </row>
    <row r="27" spans="1:11" s="12" customFormat="1" ht="18.75" customHeight="1" thickBot="1">
      <c r="A27" s="25">
        <v>3</v>
      </c>
      <c r="B27" s="242" t="s">
        <v>93</v>
      </c>
      <c r="C27" s="242"/>
      <c r="D27" s="242"/>
      <c r="E27" s="242"/>
      <c r="F27" s="242"/>
      <c r="G27" s="242"/>
      <c r="H27" s="242"/>
      <c r="I27" s="243"/>
      <c r="J27" s="22"/>
    </row>
    <row r="28" spans="1:11" s="12" customFormat="1" ht="48.75" customHeight="1">
      <c r="A28" s="26" t="s">
        <v>50</v>
      </c>
      <c r="B28" s="27" t="s">
        <v>25</v>
      </c>
      <c r="C28" s="27"/>
      <c r="D28" s="28" t="s">
        <v>26</v>
      </c>
      <c r="E28" s="29" t="s">
        <v>12</v>
      </c>
      <c r="F28" s="30">
        <v>1.75</v>
      </c>
      <c r="G28" s="30">
        <f>ROUND(F28+$G$5*F28,2)</f>
        <v>2.16</v>
      </c>
      <c r="H28" s="31">
        <f>'Anexo IE - Memorial de Calculo'!F115</f>
        <v>1612.3400000000001</v>
      </c>
      <c r="I28" s="32">
        <f>ROUND(G28*H28,2)</f>
        <v>3482.65</v>
      </c>
      <c r="J28" s="22"/>
    </row>
    <row r="29" spans="1:11" s="12" customFormat="1" ht="29.45" customHeight="1">
      <c r="A29" s="14" t="s">
        <v>51</v>
      </c>
      <c r="B29" s="15" t="s">
        <v>31</v>
      </c>
      <c r="C29" s="15"/>
      <c r="D29" s="16" t="s">
        <v>32</v>
      </c>
      <c r="E29" s="17" t="s">
        <v>48</v>
      </c>
      <c r="F29" s="18">
        <v>216.33</v>
      </c>
      <c r="G29" s="18">
        <f>ROUND(F29+$G$5*F29,2)</f>
        <v>267.58</v>
      </c>
      <c r="H29" s="19">
        <f>'Anexo IE - Memorial de Calculo'!F121</f>
        <v>161.23400000000004</v>
      </c>
      <c r="I29" s="20">
        <v>43141.919999999998</v>
      </c>
      <c r="J29" s="22"/>
      <c r="K29" s="22"/>
    </row>
    <row r="30" spans="1:11" s="12" customFormat="1" ht="18" customHeight="1" thickBot="1">
      <c r="A30" s="244"/>
      <c r="B30" s="244"/>
      <c r="C30" s="244"/>
      <c r="D30" s="244"/>
      <c r="E30" s="244"/>
      <c r="F30" s="244"/>
      <c r="G30" s="244"/>
      <c r="H30" s="35" t="s">
        <v>47</v>
      </c>
      <c r="I30" s="36">
        <f>ROUND(SUM(I28:I29),2)</f>
        <v>46624.57</v>
      </c>
    </row>
    <row r="31" spans="1:11" s="12" customFormat="1" ht="21" customHeight="1" thickBot="1">
      <c r="A31" s="37">
        <v>4</v>
      </c>
      <c r="B31" s="245" t="s">
        <v>94</v>
      </c>
      <c r="C31" s="245"/>
      <c r="D31" s="245"/>
      <c r="E31" s="245"/>
      <c r="F31" s="245"/>
      <c r="G31" s="245"/>
      <c r="H31" s="245"/>
      <c r="I31" s="246"/>
    </row>
    <row r="32" spans="1:11" s="12" customFormat="1" ht="60.75" customHeight="1">
      <c r="A32" s="38" t="s">
        <v>52</v>
      </c>
      <c r="B32" s="38" t="s">
        <v>29</v>
      </c>
      <c r="C32" s="39"/>
      <c r="D32" s="40" t="s">
        <v>30</v>
      </c>
      <c r="E32" s="38" t="s">
        <v>8</v>
      </c>
      <c r="F32" s="30">
        <v>146.93</v>
      </c>
      <c r="G32" s="30">
        <f>ROUND(F32+$G$5*F32,2)</f>
        <v>181.74</v>
      </c>
      <c r="H32" s="38">
        <f>'Anexo IE - Memorial de Calculo'!F132</f>
        <v>545.24</v>
      </c>
      <c r="I32" s="30">
        <f>ROUND(G32*H32,2)</f>
        <v>99091.92</v>
      </c>
    </row>
    <row r="33" spans="1:9" s="12" customFormat="1" ht="44.45" customHeight="1">
      <c r="A33" s="41" t="s">
        <v>53</v>
      </c>
      <c r="B33" s="41" t="s">
        <v>27</v>
      </c>
      <c r="C33" s="42"/>
      <c r="D33" s="203" t="s">
        <v>28</v>
      </c>
      <c r="E33" s="41" t="s">
        <v>12</v>
      </c>
      <c r="F33" s="18">
        <v>101.45</v>
      </c>
      <c r="G33" s="18">
        <f t="shared" ref="G33" si="2">ROUND(F33+$G$5*F33,2)</f>
        <v>125.48</v>
      </c>
      <c r="H33" s="87">
        <f>'Anexo IE - Memorial de Calculo'!F139</f>
        <v>1612.3400000000001</v>
      </c>
      <c r="I33" s="18">
        <f t="shared" ref="I33" si="3">ROUND(G33*H33,2)</f>
        <v>202316.42</v>
      </c>
    </row>
    <row r="34" spans="1:9" s="12" customFormat="1" ht="22.5" customHeight="1">
      <c r="A34" s="247"/>
      <c r="B34" s="247"/>
      <c r="C34" s="247"/>
      <c r="D34" s="247"/>
      <c r="E34" s="247"/>
      <c r="F34" s="247"/>
      <c r="G34" s="247"/>
      <c r="H34" s="35" t="s">
        <v>47</v>
      </c>
      <c r="I34" s="36">
        <f>ROUND(SUM(I32:I33),2)</f>
        <v>301408.34000000003</v>
      </c>
    </row>
    <row r="35" spans="1:9" s="12" customFormat="1" ht="16.149999999999999" customHeight="1">
      <c r="A35" s="43"/>
      <c r="B35" s="43"/>
      <c r="D35" s="44"/>
      <c r="E35" s="45"/>
      <c r="F35" s="43"/>
      <c r="G35" s="248" t="s">
        <v>55</v>
      </c>
      <c r="H35" s="248"/>
      <c r="I35" s="46">
        <f>SUM(I15,I26,I30,I34)</f>
        <v>451682.43000000005</v>
      </c>
    </row>
    <row r="36" spans="1:9" ht="12.75" customHeight="1">
      <c r="A36" s="47"/>
      <c r="B36" s="47"/>
      <c r="C36" s="47"/>
      <c r="D36" s="47"/>
      <c r="E36" s="47"/>
      <c r="F36" s="47"/>
      <c r="G36" s="47"/>
      <c r="H36" s="47"/>
      <c r="I36" s="47"/>
    </row>
    <row r="37" spans="1:9" ht="12.75" customHeight="1">
      <c r="A37" s="47"/>
      <c r="B37" s="47"/>
      <c r="D37" s="48"/>
      <c r="E37" s="48"/>
      <c r="F37" s="48"/>
      <c r="G37" s="48"/>
      <c r="H37" s="48"/>
      <c r="I37" s="48"/>
    </row>
    <row r="38" spans="1:9" ht="21.75" customHeight="1">
      <c r="A38" s="47"/>
      <c r="B38" s="47"/>
      <c r="D38" s="233"/>
      <c r="E38" s="233"/>
      <c r="F38" s="233"/>
      <c r="G38" s="233" t="s">
        <v>160</v>
      </c>
      <c r="H38" s="233"/>
      <c r="I38" s="233"/>
    </row>
    <row r="39" spans="1:9" ht="12.75" customHeight="1">
      <c r="A39" s="47"/>
      <c r="B39" s="47"/>
      <c r="D39" s="197" t="s">
        <v>171</v>
      </c>
      <c r="H39" s="49"/>
      <c r="I39" s="50"/>
    </row>
    <row r="40" spans="1:9" ht="38.25" customHeight="1">
      <c r="D40" s="318" t="s">
        <v>172</v>
      </c>
      <c r="H40" s="49"/>
      <c r="I40" s="51"/>
    </row>
    <row r="41" spans="1:9" ht="12.75" customHeight="1">
      <c r="H41" s="49"/>
      <c r="I41" s="50"/>
    </row>
    <row r="42" spans="1:9" ht="12.75" customHeight="1">
      <c r="H42" s="49"/>
      <c r="I42" s="50"/>
    </row>
    <row r="43" spans="1:9" ht="12.75" customHeight="1">
      <c r="H43" s="49"/>
      <c r="I43" s="50"/>
    </row>
    <row r="44" spans="1:9" ht="12.75" customHeight="1">
      <c r="H44" s="49"/>
      <c r="I44" s="50"/>
    </row>
    <row r="45" spans="1:9" ht="12.75" customHeight="1">
      <c r="H45" s="49"/>
      <c r="I45" s="50"/>
    </row>
    <row r="46" spans="1:9" ht="15" customHeight="1">
      <c r="H46" s="49"/>
      <c r="I46" s="50"/>
    </row>
    <row r="47" spans="1:9" ht="12.75" customHeight="1">
      <c r="H47" s="49"/>
      <c r="I47" s="50"/>
    </row>
    <row r="48" spans="1:9" ht="12.75" customHeight="1">
      <c r="H48" s="49"/>
      <c r="I48" s="50"/>
    </row>
    <row r="49" spans="8:9" ht="12.75" customHeight="1">
      <c r="H49" s="49"/>
      <c r="I49" s="50"/>
    </row>
    <row r="50" spans="8:9" ht="12.75" customHeight="1">
      <c r="H50" s="49"/>
      <c r="I50" s="50"/>
    </row>
    <row r="51" spans="8:9" ht="12.75" customHeight="1">
      <c r="H51" s="49"/>
      <c r="I51" s="50"/>
    </row>
    <row r="52" spans="8:9" ht="12.75" customHeight="1">
      <c r="H52" s="49"/>
      <c r="I52" s="50"/>
    </row>
    <row r="53" spans="8:9" ht="12.75" customHeight="1">
      <c r="H53" s="49"/>
      <c r="I53" s="50"/>
    </row>
    <row r="54" spans="8:9" ht="12.75" customHeight="1">
      <c r="H54" s="49"/>
      <c r="I54" s="50"/>
    </row>
    <row r="55" spans="8:9" ht="12.75" customHeight="1">
      <c r="H55" s="49"/>
      <c r="I55" s="50"/>
    </row>
    <row r="56" spans="8:9" ht="12.75" customHeight="1">
      <c r="H56" s="49"/>
      <c r="I56" s="50"/>
    </row>
    <row r="57" spans="8:9" ht="12.75" customHeight="1">
      <c r="H57" s="49"/>
      <c r="I57" s="50"/>
    </row>
    <row r="58" spans="8:9" ht="12.75" customHeight="1">
      <c r="H58" s="49"/>
      <c r="I58" s="50"/>
    </row>
    <row r="59" spans="8:9" ht="12.75" customHeight="1">
      <c r="H59" s="49"/>
      <c r="I59" s="50"/>
    </row>
    <row r="60" spans="8:9" ht="12.75" customHeight="1">
      <c r="H60" s="49"/>
      <c r="I60" s="50"/>
    </row>
    <row r="61" spans="8:9" ht="12.75" customHeight="1">
      <c r="H61" s="49"/>
      <c r="I61" s="50"/>
    </row>
    <row r="62" spans="8:9" ht="12.75" customHeight="1">
      <c r="H62" s="49"/>
      <c r="I62" s="50"/>
    </row>
    <row r="63" spans="8:9" ht="12.75" customHeight="1">
      <c r="H63" s="49"/>
      <c r="I63" s="50"/>
    </row>
    <row r="64" spans="8:9" ht="12.75" customHeight="1">
      <c r="H64" s="49"/>
      <c r="I64" s="50"/>
    </row>
    <row r="65" spans="8:9" ht="12.75" customHeight="1">
      <c r="H65" s="49"/>
      <c r="I65" s="50"/>
    </row>
    <row r="66" spans="8:9" ht="12.75" customHeight="1">
      <c r="H66" s="49"/>
      <c r="I66" s="50"/>
    </row>
    <row r="67" spans="8:9" ht="12.75" customHeight="1">
      <c r="H67" s="49"/>
      <c r="I67" s="50"/>
    </row>
    <row r="68" spans="8:9" ht="12.75" customHeight="1">
      <c r="H68" s="49"/>
      <c r="I68" s="50"/>
    </row>
    <row r="69" spans="8:9" ht="12.75" customHeight="1">
      <c r="H69" s="49"/>
      <c r="I69" s="50"/>
    </row>
    <row r="70" spans="8:9" ht="12.75" customHeight="1">
      <c r="H70" s="49"/>
      <c r="I70" s="50"/>
    </row>
    <row r="71" spans="8:9" ht="12.75" customHeight="1">
      <c r="H71" s="49"/>
      <c r="I71" s="50"/>
    </row>
    <row r="72" spans="8:9" ht="12.75" customHeight="1">
      <c r="H72" s="49"/>
      <c r="I72" s="50"/>
    </row>
    <row r="73" spans="8:9" ht="12.75" customHeight="1">
      <c r="H73" s="49"/>
      <c r="I73" s="50"/>
    </row>
    <row r="74" spans="8:9" ht="12.75" customHeight="1">
      <c r="H74" s="49"/>
      <c r="I74" s="50"/>
    </row>
    <row r="75" spans="8:9" ht="12.75" customHeight="1">
      <c r="H75" s="49"/>
      <c r="I75" s="50"/>
    </row>
    <row r="76" spans="8:9" ht="12.75" customHeight="1">
      <c r="H76" s="49"/>
      <c r="I76" s="50"/>
    </row>
    <row r="77" spans="8:9" ht="12.75" customHeight="1">
      <c r="H77" s="49"/>
      <c r="I77" s="50"/>
    </row>
    <row r="78" spans="8:9" ht="12.75" customHeight="1">
      <c r="H78" s="49"/>
      <c r="I78" s="50"/>
    </row>
    <row r="79" spans="8:9" ht="12.75" customHeight="1">
      <c r="H79" s="49"/>
      <c r="I79" s="50"/>
    </row>
    <row r="80" spans="8:9" ht="12.75" customHeight="1">
      <c r="H80" s="49"/>
      <c r="I80" s="50"/>
    </row>
    <row r="81" spans="8:9" ht="12.75" customHeight="1">
      <c r="H81" s="49"/>
      <c r="I81" s="50"/>
    </row>
    <row r="82" spans="8:9" ht="12.75" customHeight="1">
      <c r="H82" s="49"/>
      <c r="I82" s="50"/>
    </row>
    <row r="83" spans="8:9" ht="12.75" customHeight="1">
      <c r="H83" s="49"/>
      <c r="I83" s="50"/>
    </row>
    <row r="84" spans="8:9" ht="12.75" customHeight="1">
      <c r="H84" s="49"/>
      <c r="I84" s="50"/>
    </row>
    <row r="85" spans="8:9" ht="12.75" customHeight="1">
      <c r="H85" s="49"/>
      <c r="I85" s="50"/>
    </row>
    <row r="86" spans="8:9" ht="12.75" customHeight="1">
      <c r="H86" s="49"/>
      <c r="I86" s="50"/>
    </row>
    <row r="87" spans="8:9" ht="12.75" customHeight="1">
      <c r="H87" s="49"/>
      <c r="I87" s="50"/>
    </row>
    <row r="88" spans="8:9" ht="12.75" customHeight="1">
      <c r="H88" s="49"/>
      <c r="I88" s="50"/>
    </row>
    <row r="89" spans="8:9" ht="12.75" customHeight="1">
      <c r="H89" s="49"/>
      <c r="I89" s="50"/>
    </row>
    <row r="90" spans="8:9" ht="12.75" customHeight="1">
      <c r="H90" s="49"/>
      <c r="I90" s="50"/>
    </row>
    <row r="91" spans="8:9" ht="12.75" customHeight="1">
      <c r="H91" s="49"/>
      <c r="I91" s="50"/>
    </row>
    <row r="92" spans="8:9" ht="12.75" customHeight="1">
      <c r="H92" s="49"/>
      <c r="I92" s="50"/>
    </row>
    <row r="93" spans="8:9" ht="12.75" customHeight="1">
      <c r="H93" s="49"/>
      <c r="I93" s="50"/>
    </row>
    <row r="94" spans="8:9" ht="12.75" customHeight="1">
      <c r="H94" s="49"/>
      <c r="I94" s="50"/>
    </row>
    <row r="95" spans="8:9" ht="12.75" customHeight="1">
      <c r="H95" s="49"/>
      <c r="I95" s="50"/>
    </row>
    <row r="96" spans="8:9" ht="12.75" customHeight="1">
      <c r="H96" s="49"/>
      <c r="I96" s="50"/>
    </row>
    <row r="97" spans="8:9" ht="12.75" customHeight="1">
      <c r="H97" s="49"/>
      <c r="I97" s="50"/>
    </row>
    <row r="98" spans="8:9" ht="12.75" customHeight="1">
      <c r="H98" s="49"/>
      <c r="I98" s="50"/>
    </row>
    <row r="99" spans="8:9" ht="12.75" customHeight="1">
      <c r="H99" s="49"/>
      <c r="I99" s="50"/>
    </row>
    <row r="100" spans="8:9" ht="12.75" customHeight="1">
      <c r="H100" s="49"/>
      <c r="I100" s="50"/>
    </row>
    <row r="101" spans="8:9" ht="12.75" customHeight="1">
      <c r="H101" s="49"/>
      <c r="I101" s="50"/>
    </row>
    <row r="102" spans="8:9" ht="12.75" customHeight="1">
      <c r="H102" s="49"/>
      <c r="I102" s="50"/>
    </row>
    <row r="103" spans="8:9" ht="12.75" customHeight="1">
      <c r="H103" s="49"/>
      <c r="I103" s="50"/>
    </row>
    <row r="104" spans="8:9" ht="12.75" customHeight="1">
      <c r="H104" s="49"/>
      <c r="I104" s="50"/>
    </row>
    <row r="105" spans="8:9" ht="12.75" customHeight="1">
      <c r="H105" s="49"/>
      <c r="I105" s="50"/>
    </row>
    <row r="106" spans="8:9" ht="12.75" customHeight="1">
      <c r="H106" s="49"/>
      <c r="I106" s="50"/>
    </row>
    <row r="107" spans="8:9" ht="12.75" customHeight="1">
      <c r="H107" s="49"/>
      <c r="I107" s="50"/>
    </row>
    <row r="108" spans="8:9" ht="12.75" customHeight="1">
      <c r="H108" s="49"/>
      <c r="I108" s="50"/>
    </row>
    <row r="109" spans="8:9" ht="12.75" customHeight="1">
      <c r="H109" s="49"/>
      <c r="I109" s="50"/>
    </row>
    <row r="110" spans="8:9" ht="12.75" customHeight="1">
      <c r="H110" s="49"/>
      <c r="I110" s="50"/>
    </row>
    <row r="111" spans="8:9" ht="12.75" customHeight="1">
      <c r="H111" s="49"/>
      <c r="I111" s="50"/>
    </row>
    <row r="112" spans="8:9" ht="12.75" customHeight="1">
      <c r="H112" s="49"/>
      <c r="I112" s="50"/>
    </row>
    <row r="113" spans="8:9" ht="12.75" customHeight="1">
      <c r="H113" s="49"/>
      <c r="I113" s="50"/>
    </row>
    <row r="114" spans="8:9" ht="12.75" customHeight="1">
      <c r="H114" s="49"/>
      <c r="I114" s="50"/>
    </row>
    <row r="115" spans="8:9" ht="12.75" customHeight="1">
      <c r="H115" s="49"/>
      <c r="I115" s="50"/>
    </row>
    <row r="116" spans="8:9" ht="12.75" customHeight="1">
      <c r="H116" s="49"/>
      <c r="I116" s="50"/>
    </row>
    <row r="117" spans="8:9" ht="12.75" customHeight="1">
      <c r="H117" s="49"/>
      <c r="I117" s="50"/>
    </row>
    <row r="118" spans="8:9" ht="12.75" customHeight="1">
      <c r="H118" s="49"/>
      <c r="I118" s="50"/>
    </row>
    <row r="119" spans="8:9" ht="12.75" customHeight="1">
      <c r="H119" s="49"/>
      <c r="I119" s="50"/>
    </row>
    <row r="120" spans="8:9" ht="12.75" customHeight="1">
      <c r="H120" s="49"/>
      <c r="I120" s="50"/>
    </row>
    <row r="121" spans="8:9" ht="12.75" customHeight="1">
      <c r="H121" s="49"/>
      <c r="I121" s="50"/>
    </row>
    <row r="122" spans="8:9" ht="12.75" customHeight="1">
      <c r="H122" s="49"/>
      <c r="I122" s="50"/>
    </row>
    <row r="123" spans="8:9" ht="12.75" customHeight="1">
      <c r="H123" s="49"/>
      <c r="I123" s="50"/>
    </row>
    <row r="124" spans="8:9" ht="12.75" customHeight="1">
      <c r="H124" s="49"/>
      <c r="I124" s="50"/>
    </row>
    <row r="125" spans="8:9" ht="12.75" customHeight="1">
      <c r="H125" s="49"/>
      <c r="I125" s="50"/>
    </row>
    <row r="126" spans="8:9" ht="12.75" customHeight="1">
      <c r="H126" s="49"/>
      <c r="I126" s="50"/>
    </row>
    <row r="127" spans="8:9" ht="12.75" customHeight="1">
      <c r="H127" s="49"/>
      <c r="I127" s="50"/>
    </row>
    <row r="128" spans="8:9" ht="12.75" customHeight="1">
      <c r="H128" s="49"/>
      <c r="I128" s="50"/>
    </row>
    <row r="129" spans="8:9" ht="12.75" customHeight="1">
      <c r="H129" s="49"/>
      <c r="I129" s="50"/>
    </row>
    <row r="130" spans="8:9" ht="12.75" customHeight="1">
      <c r="H130" s="49"/>
      <c r="I130" s="50"/>
    </row>
    <row r="131" spans="8:9" ht="12.75" customHeight="1">
      <c r="H131" s="49"/>
      <c r="I131" s="50"/>
    </row>
    <row r="132" spans="8:9" ht="12.75" customHeight="1">
      <c r="H132" s="49"/>
      <c r="I132" s="50"/>
    </row>
    <row r="133" spans="8:9" ht="12.75" customHeight="1">
      <c r="H133" s="49"/>
      <c r="I133" s="50"/>
    </row>
    <row r="134" spans="8:9" ht="12.75" customHeight="1">
      <c r="H134" s="49"/>
      <c r="I134" s="50"/>
    </row>
    <row r="135" spans="8:9" ht="12.75" customHeight="1">
      <c r="H135" s="49"/>
      <c r="I135" s="50"/>
    </row>
    <row r="136" spans="8:9" ht="12.75" customHeight="1">
      <c r="H136" s="49"/>
      <c r="I136" s="50"/>
    </row>
    <row r="137" spans="8:9" ht="12.75" customHeight="1">
      <c r="H137" s="49"/>
      <c r="I137" s="50"/>
    </row>
    <row r="138" spans="8:9" ht="12.75" customHeight="1">
      <c r="H138" s="49"/>
      <c r="I138" s="50"/>
    </row>
    <row r="139" spans="8:9" ht="12.75" customHeight="1">
      <c r="H139" s="49"/>
      <c r="I139" s="50"/>
    </row>
    <row r="140" spans="8:9" ht="12.75" customHeight="1">
      <c r="H140" s="49"/>
      <c r="I140" s="50"/>
    </row>
    <row r="141" spans="8:9" ht="12.75" customHeight="1">
      <c r="H141" s="49"/>
      <c r="I141" s="50"/>
    </row>
    <row r="142" spans="8:9" ht="12.75" customHeight="1">
      <c r="H142" s="49"/>
      <c r="I142" s="50"/>
    </row>
    <row r="143" spans="8:9" ht="12.75" customHeight="1">
      <c r="H143" s="49"/>
      <c r="I143" s="50"/>
    </row>
    <row r="144" spans="8:9" ht="12.75" customHeight="1">
      <c r="H144" s="49"/>
      <c r="I144" s="50"/>
    </row>
    <row r="145" spans="8:9" ht="12.75" customHeight="1">
      <c r="H145" s="49"/>
      <c r="I145" s="50"/>
    </row>
    <row r="146" spans="8:9" ht="12.75" customHeight="1">
      <c r="H146" s="49"/>
      <c r="I146" s="50"/>
    </row>
    <row r="147" spans="8:9" ht="12.75" customHeight="1">
      <c r="H147" s="49"/>
      <c r="I147" s="50"/>
    </row>
    <row r="148" spans="8:9" ht="12.75" customHeight="1">
      <c r="H148" s="49"/>
      <c r="I148" s="50"/>
    </row>
    <row r="149" spans="8:9" ht="12.75" customHeight="1">
      <c r="H149" s="49"/>
      <c r="I149" s="50"/>
    </row>
    <row r="150" spans="8:9" ht="12.75" customHeight="1">
      <c r="H150" s="49"/>
      <c r="I150" s="50"/>
    </row>
    <row r="151" spans="8:9" ht="12.75" customHeight="1">
      <c r="H151" s="49"/>
      <c r="I151" s="50"/>
    </row>
    <row r="152" spans="8:9" ht="12.75" customHeight="1">
      <c r="H152" s="49"/>
      <c r="I152" s="50"/>
    </row>
    <row r="153" spans="8:9" ht="12.75" customHeight="1">
      <c r="H153" s="49"/>
      <c r="I153" s="50"/>
    </row>
    <row r="154" spans="8:9" ht="12.75" customHeight="1">
      <c r="H154" s="49"/>
      <c r="I154" s="50"/>
    </row>
    <row r="155" spans="8:9" ht="12.75" customHeight="1">
      <c r="H155" s="49"/>
      <c r="I155" s="50"/>
    </row>
    <row r="156" spans="8:9" ht="12.75" customHeight="1">
      <c r="H156" s="49"/>
      <c r="I156" s="50"/>
    </row>
    <row r="157" spans="8:9" ht="12.75" customHeight="1">
      <c r="H157" s="49"/>
      <c r="I157" s="50"/>
    </row>
    <row r="158" spans="8:9" ht="12.75" customHeight="1">
      <c r="H158" s="49"/>
      <c r="I158" s="50"/>
    </row>
    <row r="159" spans="8:9" ht="12.75" customHeight="1">
      <c r="H159" s="49"/>
      <c r="I159" s="50"/>
    </row>
    <row r="160" spans="8:9" ht="12.75" customHeight="1">
      <c r="H160" s="49"/>
      <c r="I160" s="50"/>
    </row>
    <row r="161" spans="8:9" ht="12.75" customHeight="1">
      <c r="H161" s="49"/>
      <c r="I161" s="50"/>
    </row>
    <row r="162" spans="8:9" ht="12.75" customHeight="1">
      <c r="H162" s="49"/>
      <c r="I162" s="50"/>
    </row>
    <row r="163" spans="8:9" ht="12.75" customHeight="1">
      <c r="H163" s="49"/>
      <c r="I163" s="50"/>
    </row>
    <row r="164" spans="8:9" ht="12.75" customHeight="1">
      <c r="H164" s="49"/>
      <c r="I164" s="50"/>
    </row>
    <row r="165" spans="8:9" ht="12.75" customHeight="1">
      <c r="H165" s="49"/>
      <c r="I165" s="50"/>
    </row>
    <row r="166" spans="8:9" ht="12.75" customHeight="1">
      <c r="H166" s="49"/>
      <c r="I166" s="50"/>
    </row>
    <row r="167" spans="8:9" ht="12.75" customHeight="1">
      <c r="H167" s="49"/>
      <c r="I167" s="50"/>
    </row>
    <row r="168" spans="8:9" ht="12.75" customHeight="1">
      <c r="H168" s="49"/>
      <c r="I168" s="50"/>
    </row>
    <row r="169" spans="8:9" ht="12.75" customHeight="1">
      <c r="H169" s="49"/>
      <c r="I169" s="50"/>
    </row>
    <row r="170" spans="8:9" ht="12.75" customHeight="1">
      <c r="H170" s="49"/>
      <c r="I170" s="50"/>
    </row>
    <row r="171" spans="8:9" ht="12.75" customHeight="1">
      <c r="H171" s="49"/>
      <c r="I171" s="50"/>
    </row>
    <row r="172" spans="8:9" ht="12.75" customHeight="1">
      <c r="H172" s="49"/>
      <c r="I172" s="50"/>
    </row>
    <row r="173" spans="8:9" ht="12.75" customHeight="1">
      <c r="H173" s="49"/>
      <c r="I173" s="50"/>
    </row>
    <row r="174" spans="8:9" ht="12.75" customHeight="1">
      <c r="H174" s="49"/>
      <c r="I174" s="50"/>
    </row>
    <row r="175" spans="8:9" ht="12.75" customHeight="1">
      <c r="H175" s="49"/>
      <c r="I175" s="50"/>
    </row>
    <row r="176" spans="8:9" ht="12.75" customHeight="1">
      <c r="H176" s="49"/>
      <c r="I176" s="50"/>
    </row>
    <row r="177" spans="8:9" ht="12.75" customHeight="1">
      <c r="H177" s="49"/>
      <c r="I177" s="50"/>
    </row>
    <row r="178" spans="8:9" ht="12.75" customHeight="1">
      <c r="H178" s="49"/>
      <c r="I178" s="50"/>
    </row>
    <row r="179" spans="8:9" ht="12.75" customHeight="1">
      <c r="H179" s="49"/>
      <c r="I179" s="50"/>
    </row>
    <row r="180" spans="8:9" ht="12.75" customHeight="1">
      <c r="H180" s="49"/>
      <c r="I180" s="50"/>
    </row>
    <row r="181" spans="8:9" ht="12.75" customHeight="1">
      <c r="H181" s="49"/>
      <c r="I181" s="50"/>
    </row>
    <row r="182" spans="8:9" ht="12.75" customHeight="1">
      <c r="H182" s="49"/>
      <c r="I182" s="50"/>
    </row>
    <row r="183" spans="8:9" ht="12.75" customHeight="1">
      <c r="H183" s="49"/>
      <c r="I183" s="50"/>
    </row>
    <row r="184" spans="8:9" ht="12.75" customHeight="1">
      <c r="H184" s="49"/>
      <c r="I184" s="50"/>
    </row>
    <row r="185" spans="8:9" ht="12.75" customHeight="1">
      <c r="H185" s="49"/>
      <c r="I185" s="50"/>
    </row>
    <row r="186" spans="8:9" ht="12.75" customHeight="1">
      <c r="H186" s="49"/>
      <c r="I186" s="50"/>
    </row>
    <row r="187" spans="8:9" ht="12.75" customHeight="1">
      <c r="H187" s="49"/>
      <c r="I187" s="50"/>
    </row>
    <row r="188" spans="8:9" ht="12.75" customHeight="1">
      <c r="H188" s="49"/>
      <c r="I188" s="50"/>
    </row>
    <row r="189" spans="8:9" ht="12.75" customHeight="1">
      <c r="H189" s="49"/>
      <c r="I189" s="50"/>
    </row>
    <row r="190" spans="8:9" ht="12.75" customHeight="1">
      <c r="H190" s="49"/>
      <c r="I190" s="50"/>
    </row>
    <row r="191" spans="8:9" ht="12.75" customHeight="1">
      <c r="H191" s="49"/>
      <c r="I191" s="50"/>
    </row>
    <row r="192" spans="8:9" ht="12.75" customHeight="1">
      <c r="H192" s="49"/>
      <c r="I192" s="50"/>
    </row>
    <row r="193" spans="8:9" ht="12.75" customHeight="1">
      <c r="H193" s="49"/>
      <c r="I193" s="50"/>
    </row>
    <row r="194" spans="8:9" ht="12.75" customHeight="1">
      <c r="H194" s="49"/>
      <c r="I194" s="50"/>
    </row>
    <row r="195" spans="8:9" ht="12.75" customHeight="1">
      <c r="H195" s="49"/>
      <c r="I195" s="50"/>
    </row>
    <row r="196" spans="8:9" ht="12.75" customHeight="1">
      <c r="H196" s="49"/>
      <c r="I196" s="50"/>
    </row>
    <row r="197" spans="8:9" ht="12.75" customHeight="1">
      <c r="H197" s="49"/>
      <c r="I197" s="50"/>
    </row>
    <row r="198" spans="8:9" ht="12.75" customHeight="1">
      <c r="H198" s="49"/>
      <c r="I198" s="50"/>
    </row>
    <row r="199" spans="8:9" ht="12.75" customHeight="1">
      <c r="H199" s="49"/>
      <c r="I199" s="50"/>
    </row>
    <row r="200" spans="8:9" ht="12.75" customHeight="1">
      <c r="H200" s="49"/>
      <c r="I200" s="50"/>
    </row>
    <row r="201" spans="8:9" ht="12.75" customHeight="1">
      <c r="H201" s="49"/>
      <c r="I201" s="50"/>
    </row>
    <row r="202" spans="8:9" ht="12.75" customHeight="1">
      <c r="H202" s="49"/>
      <c r="I202" s="50"/>
    </row>
    <row r="203" spans="8:9" ht="12.75" customHeight="1">
      <c r="H203" s="49"/>
      <c r="I203" s="50"/>
    </row>
    <row r="204" spans="8:9" ht="12.75" customHeight="1">
      <c r="H204" s="49"/>
      <c r="I204" s="50"/>
    </row>
    <row r="205" spans="8:9" ht="12.75" customHeight="1">
      <c r="H205" s="49"/>
      <c r="I205" s="50"/>
    </row>
    <row r="206" spans="8:9" ht="12.75" customHeight="1">
      <c r="H206" s="49"/>
      <c r="I206" s="50"/>
    </row>
    <row r="207" spans="8:9" ht="12.75" customHeight="1">
      <c r="H207" s="49"/>
      <c r="I207" s="50"/>
    </row>
    <row r="208" spans="8:9" ht="12.75" customHeight="1">
      <c r="H208" s="49"/>
      <c r="I208" s="50"/>
    </row>
    <row r="209" spans="8:9" ht="12.75" customHeight="1">
      <c r="H209" s="49"/>
      <c r="I209" s="50"/>
    </row>
    <row r="210" spans="8:9" ht="12.75" customHeight="1">
      <c r="H210" s="49"/>
      <c r="I210" s="50"/>
    </row>
    <row r="211" spans="8:9" ht="12.75" customHeight="1">
      <c r="H211" s="49"/>
      <c r="I211" s="50"/>
    </row>
    <row r="212" spans="8:9" ht="12.75" customHeight="1">
      <c r="H212" s="49"/>
      <c r="I212" s="50"/>
    </row>
    <row r="213" spans="8:9" ht="12.75" customHeight="1">
      <c r="H213" s="49"/>
      <c r="I213" s="50"/>
    </row>
    <row r="214" spans="8:9" ht="12.75" customHeight="1">
      <c r="H214" s="49"/>
      <c r="I214" s="50"/>
    </row>
    <row r="215" spans="8:9" ht="12.75" customHeight="1">
      <c r="H215" s="49"/>
      <c r="I215" s="50"/>
    </row>
    <row r="216" spans="8:9" ht="12.75" customHeight="1">
      <c r="H216" s="49"/>
      <c r="I216" s="50"/>
    </row>
    <row r="217" spans="8:9" ht="12.75" customHeight="1">
      <c r="H217" s="49"/>
      <c r="I217" s="50"/>
    </row>
    <row r="218" spans="8:9" ht="12.75" customHeight="1">
      <c r="H218" s="49"/>
      <c r="I218" s="50"/>
    </row>
    <row r="219" spans="8:9" ht="12.75" customHeight="1">
      <c r="H219" s="49"/>
      <c r="I219" s="50"/>
    </row>
    <row r="220" spans="8:9" ht="12.75" customHeight="1">
      <c r="H220" s="49"/>
      <c r="I220" s="50"/>
    </row>
    <row r="221" spans="8:9" ht="12.75" customHeight="1">
      <c r="H221" s="49"/>
      <c r="I221" s="50"/>
    </row>
    <row r="222" spans="8:9" ht="12.75" customHeight="1">
      <c r="H222" s="49"/>
      <c r="I222" s="50"/>
    </row>
    <row r="223" spans="8:9" ht="12.75" customHeight="1">
      <c r="H223" s="49"/>
      <c r="I223" s="50"/>
    </row>
    <row r="224" spans="8:9" ht="12.75" customHeight="1">
      <c r="H224" s="49"/>
      <c r="I224" s="50"/>
    </row>
    <row r="225" spans="8:9" ht="12.75" customHeight="1">
      <c r="H225" s="49"/>
      <c r="I225" s="50"/>
    </row>
    <row r="226" spans="8:9" ht="12.75" customHeight="1">
      <c r="H226" s="49"/>
      <c r="I226" s="50"/>
    </row>
    <row r="227" spans="8:9" ht="12.75" customHeight="1">
      <c r="H227" s="49"/>
      <c r="I227" s="50"/>
    </row>
    <row r="228" spans="8:9" ht="12.75" customHeight="1">
      <c r="H228" s="49"/>
      <c r="I228" s="50"/>
    </row>
    <row r="229" spans="8:9" ht="12.75" customHeight="1">
      <c r="H229" s="49"/>
      <c r="I229" s="50"/>
    </row>
    <row r="230" spans="8:9" ht="12.75" customHeight="1">
      <c r="H230" s="49"/>
      <c r="I230" s="50"/>
    </row>
    <row r="231" spans="8:9" ht="12.75" customHeight="1">
      <c r="H231" s="49"/>
      <c r="I231" s="50"/>
    </row>
    <row r="232" spans="8:9" ht="12.75" customHeight="1">
      <c r="H232" s="49"/>
      <c r="I232" s="50"/>
    </row>
    <row r="233" spans="8:9" ht="12.75" customHeight="1">
      <c r="H233" s="49"/>
      <c r="I233" s="50"/>
    </row>
    <row r="234" spans="8:9" ht="12.75" customHeight="1">
      <c r="H234" s="49"/>
      <c r="I234" s="50"/>
    </row>
    <row r="235" spans="8:9" ht="12.75" customHeight="1">
      <c r="H235" s="49"/>
      <c r="I235" s="50"/>
    </row>
    <row r="236" spans="8:9" ht="12.75" customHeight="1">
      <c r="H236" s="49"/>
      <c r="I236" s="50"/>
    </row>
    <row r="237" spans="8:9" ht="12.75" customHeight="1">
      <c r="H237" s="49"/>
      <c r="I237" s="50"/>
    </row>
    <row r="238" spans="8:9" ht="12.75" customHeight="1">
      <c r="H238" s="49"/>
      <c r="I238" s="50"/>
    </row>
    <row r="239" spans="8:9" ht="12.75" customHeight="1">
      <c r="H239" s="49"/>
      <c r="I239" s="50"/>
    </row>
    <row r="240" spans="8:9" ht="12.75" customHeight="1">
      <c r="H240" s="49"/>
      <c r="I240" s="50"/>
    </row>
    <row r="241" spans="8:9" ht="12.75" customHeight="1">
      <c r="H241" s="49"/>
      <c r="I241" s="50"/>
    </row>
    <row r="242" spans="8:9" ht="12.75" customHeight="1">
      <c r="H242" s="49"/>
      <c r="I242" s="50"/>
    </row>
    <row r="243" spans="8:9" ht="12.75" customHeight="1">
      <c r="H243" s="49"/>
      <c r="I243" s="50"/>
    </row>
    <row r="244" spans="8:9" ht="12.75" customHeight="1">
      <c r="H244" s="49"/>
      <c r="I244" s="50"/>
    </row>
    <row r="245" spans="8:9" ht="12.75" customHeight="1">
      <c r="H245" s="49"/>
      <c r="I245" s="50"/>
    </row>
    <row r="246" spans="8:9" ht="12.75" customHeight="1">
      <c r="H246" s="49"/>
      <c r="I246" s="50"/>
    </row>
    <row r="247" spans="8:9" ht="12.75" customHeight="1">
      <c r="H247" s="49"/>
      <c r="I247" s="50"/>
    </row>
    <row r="248" spans="8:9" ht="12.75" customHeight="1">
      <c r="H248" s="49"/>
      <c r="I248" s="50"/>
    </row>
    <row r="249" spans="8:9" ht="12.75" customHeight="1">
      <c r="H249" s="49"/>
      <c r="I249" s="50"/>
    </row>
    <row r="250" spans="8:9" ht="12.75" customHeight="1">
      <c r="H250" s="49"/>
      <c r="I250" s="50"/>
    </row>
    <row r="251" spans="8:9" ht="12.75" customHeight="1">
      <c r="H251" s="49"/>
      <c r="I251" s="50"/>
    </row>
    <row r="252" spans="8:9" ht="12.75" customHeight="1">
      <c r="H252" s="49"/>
      <c r="I252" s="50"/>
    </row>
    <row r="253" spans="8:9" ht="12.75" customHeight="1">
      <c r="H253" s="49"/>
      <c r="I253" s="50"/>
    </row>
    <row r="254" spans="8:9" ht="12.75" customHeight="1">
      <c r="H254" s="49"/>
      <c r="I254" s="50"/>
    </row>
    <row r="255" spans="8:9" ht="12.75" customHeight="1">
      <c r="H255" s="49"/>
      <c r="I255" s="50"/>
    </row>
    <row r="256" spans="8:9" ht="12.75" customHeight="1">
      <c r="H256" s="49"/>
      <c r="I256" s="50"/>
    </row>
    <row r="257" spans="8:9" ht="12.75" customHeight="1">
      <c r="H257" s="49"/>
      <c r="I257" s="50"/>
    </row>
    <row r="258" spans="8:9" ht="12.75" customHeight="1">
      <c r="H258" s="49"/>
      <c r="I258" s="50"/>
    </row>
    <row r="259" spans="8:9" ht="12.75" customHeight="1">
      <c r="H259" s="49"/>
      <c r="I259" s="50"/>
    </row>
    <row r="260" spans="8:9" ht="12.75" customHeight="1">
      <c r="H260" s="49"/>
      <c r="I260" s="50"/>
    </row>
    <row r="261" spans="8:9" ht="12.75" customHeight="1">
      <c r="H261" s="49"/>
      <c r="I261" s="50"/>
    </row>
    <row r="262" spans="8:9" ht="12.75" customHeight="1">
      <c r="H262" s="49"/>
      <c r="I262" s="50"/>
    </row>
    <row r="263" spans="8:9" ht="12.75" customHeight="1">
      <c r="H263" s="49"/>
      <c r="I263" s="50"/>
    </row>
    <row r="264" spans="8:9" ht="12.75" customHeight="1">
      <c r="H264" s="49"/>
      <c r="I264" s="50"/>
    </row>
    <row r="265" spans="8:9" ht="12.75" customHeight="1">
      <c r="H265" s="49"/>
      <c r="I265" s="50"/>
    </row>
    <row r="266" spans="8:9" ht="12.75" customHeight="1">
      <c r="H266" s="49"/>
      <c r="I266" s="50"/>
    </row>
    <row r="267" spans="8:9" ht="12.75" customHeight="1">
      <c r="H267" s="49"/>
      <c r="I267" s="50"/>
    </row>
    <row r="268" spans="8:9" ht="12.75" customHeight="1">
      <c r="H268" s="49"/>
      <c r="I268" s="50"/>
    </row>
    <row r="269" spans="8:9" ht="12.75" customHeight="1">
      <c r="H269" s="49"/>
      <c r="I269" s="50"/>
    </row>
    <row r="270" spans="8:9" ht="12.75" customHeight="1">
      <c r="H270" s="49"/>
      <c r="I270" s="50"/>
    </row>
    <row r="271" spans="8:9" ht="12.75" customHeight="1">
      <c r="H271" s="49"/>
      <c r="I271" s="50"/>
    </row>
    <row r="272" spans="8:9" ht="12.75" customHeight="1">
      <c r="H272" s="49"/>
      <c r="I272" s="50"/>
    </row>
    <row r="273" spans="8:9" ht="12.75" customHeight="1">
      <c r="H273" s="49"/>
      <c r="I273" s="50"/>
    </row>
    <row r="274" spans="8:9" ht="12.75" customHeight="1">
      <c r="H274" s="49"/>
      <c r="I274" s="50"/>
    </row>
    <row r="275" spans="8:9" ht="12.75" customHeight="1">
      <c r="H275" s="49"/>
      <c r="I275" s="50"/>
    </row>
    <row r="276" spans="8:9" ht="12.75" customHeight="1">
      <c r="H276" s="49"/>
      <c r="I276" s="50"/>
    </row>
    <row r="277" spans="8:9" ht="12.75" customHeight="1">
      <c r="H277" s="49"/>
      <c r="I277" s="50"/>
    </row>
    <row r="278" spans="8:9" ht="12.75" customHeight="1">
      <c r="H278" s="49"/>
      <c r="I278" s="50"/>
    </row>
    <row r="279" spans="8:9" ht="12.75" customHeight="1">
      <c r="H279" s="49"/>
      <c r="I279" s="50"/>
    </row>
    <row r="280" spans="8:9" ht="12.75" customHeight="1">
      <c r="H280" s="49"/>
      <c r="I280" s="50"/>
    </row>
    <row r="281" spans="8:9" ht="12.75" customHeight="1">
      <c r="H281" s="49"/>
      <c r="I281" s="50"/>
    </row>
    <row r="282" spans="8:9" ht="12.75" customHeight="1">
      <c r="H282" s="49"/>
      <c r="I282" s="50"/>
    </row>
    <row r="283" spans="8:9" ht="12.75" customHeight="1">
      <c r="H283" s="49"/>
      <c r="I283" s="50"/>
    </row>
    <row r="284" spans="8:9" ht="12.75" customHeight="1">
      <c r="H284" s="49"/>
      <c r="I284" s="50"/>
    </row>
    <row r="285" spans="8:9" ht="12.75" customHeight="1">
      <c r="H285" s="49"/>
      <c r="I285" s="50"/>
    </row>
    <row r="286" spans="8:9" ht="12.75" customHeight="1">
      <c r="H286" s="49"/>
      <c r="I286" s="50"/>
    </row>
    <row r="287" spans="8:9" ht="12.75" customHeight="1">
      <c r="H287" s="49"/>
      <c r="I287" s="50"/>
    </row>
    <row r="288" spans="8:9" ht="12.75" customHeight="1">
      <c r="H288" s="49"/>
      <c r="I288" s="50"/>
    </row>
    <row r="289" spans="8:9" ht="12.75" customHeight="1">
      <c r="H289" s="49"/>
      <c r="I289" s="50"/>
    </row>
    <row r="290" spans="8:9" ht="12.75" customHeight="1">
      <c r="H290" s="49"/>
      <c r="I290" s="50"/>
    </row>
    <row r="291" spans="8:9" ht="12.75" customHeight="1">
      <c r="H291" s="49"/>
      <c r="I291" s="50"/>
    </row>
    <row r="292" spans="8:9" ht="12.75" customHeight="1">
      <c r="H292" s="49"/>
      <c r="I292" s="50"/>
    </row>
    <row r="293" spans="8:9" ht="12.75" customHeight="1">
      <c r="H293" s="49"/>
      <c r="I293" s="50"/>
    </row>
    <row r="294" spans="8:9" ht="12.75" customHeight="1">
      <c r="H294" s="49"/>
      <c r="I294" s="50"/>
    </row>
    <row r="295" spans="8:9" ht="12.75" customHeight="1">
      <c r="H295" s="49"/>
      <c r="I295" s="50"/>
    </row>
    <row r="296" spans="8:9" ht="12.75" customHeight="1">
      <c r="H296" s="49"/>
      <c r="I296" s="50"/>
    </row>
    <row r="297" spans="8:9" ht="12.75" customHeight="1">
      <c r="H297" s="49"/>
      <c r="I297" s="50"/>
    </row>
    <row r="298" spans="8:9" ht="12.75" customHeight="1">
      <c r="H298" s="49"/>
      <c r="I298" s="50"/>
    </row>
    <row r="299" spans="8:9" ht="12.75" customHeight="1">
      <c r="H299" s="49"/>
      <c r="I299" s="50"/>
    </row>
    <row r="300" spans="8:9" ht="12.75" customHeight="1">
      <c r="H300" s="49"/>
      <c r="I300" s="50"/>
    </row>
    <row r="301" spans="8:9" ht="12.75" customHeight="1">
      <c r="H301" s="49"/>
      <c r="I301" s="50"/>
    </row>
    <row r="302" spans="8:9" ht="12.75" customHeight="1">
      <c r="H302" s="49"/>
      <c r="I302" s="50"/>
    </row>
    <row r="303" spans="8:9" ht="12.75" customHeight="1">
      <c r="H303" s="49"/>
      <c r="I303" s="50"/>
    </row>
    <row r="304" spans="8:9" ht="12.75" customHeight="1">
      <c r="H304" s="49"/>
      <c r="I304" s="50"/>
    </row>
    <row r="305" spans="8:9" ht="12.75" customHeight="1">
      <c r="H305" s="49"/>
      <c r="I305" s="50"/>
    </row>
    <row r="306" spans="8:9" ht="12.75" customHeight="1">
      <c r="H306" s="49"/>
      <c r="I306" s="50"/>
    </row>
    <row r="307" spans="8:9" ht="12.75" customHeight="1">
      <c r="H307" s="49"/>
      <c r="I307" s="50"/>
    </row>
    <row r="308" spans="8:9" ht="12.75" customHeight="1">
      <c r="H308" s="49"/>
      <c r="I308" s="50"/>
    </row>
    <row r="309" spans="8:9" ht="12.75" customHeight="1">
      <c r="H309" s="49"/>
      <c r="I309" s="50"/>
    </row>
    <row r="310" spans="8:9" ht="12.75" customHeight="1">
      <c r="H310" s="49"/>
      <c r="I310" s="50"/>
    </row>
    <row r="311" spans="8:9" ht="12.75" customHeight="1">
      <c r="H311" s="49"/>
      <c r="I311" s="50"/>
    </row>
    <row r="312" spans="8:9" ht="12.75" customHeight="1">
      <c r="H312" s="49"/>
      <c r="I312" s="50"/>
    </row>
    <row r="313" spans="8:9" ht="12.75" customHeight="1">
      <c r="H313" s="49"/>
      <c r="I313" s="50"/>
    </row>
    <row r="314" spans="8:9" ht="12.75" customHeight="1">
      <c r="H314" s="49"/>
      <c r="I314" s="50"/>
    </row>
    <row r="315" spans="8:9" ht="12.75" customHeight="1">
      <c r="H315" s="49"/>
      <c r="I315" s="50"/>
    </row>
    <row r="316" spans="8:9" ht="12.75" customHeight="1">
      <c r="H316" s="49"/>
      <c r="I316" s="50"/>
    </row>
    <row r="317" spans="8:9" ht="12.75" customHeight="1">
      <c r="H317" s="49"/>
      <c r="I317" s="50"/>
    </row>
    <row r="318" spans="8:9" ht="12.75" customHeight="1">
      <c r="H318" s="49"/>
      <c r="I318" s="50"/>
    </row>
    <row r="319" spans="8:9" ht="12.75" customHeight="1">
      <c r="H319" s="49"/>
      <c r="I319" s="50"/>
    </row>
    <row r="320" spans="8:9" ht="12.75" customHeight="1">
      <c r="H320" s="49"/>
      <c r="I320" s="50"/>
    </row>
    <row r="321" spans="8:9" ht="12.75" customHeight="1">
      <c r="H321" s="49"/>
      <c r="I321" s="50"/>
    </row>
    <row r="322" spans="8:9" ht="12.75" customHeight="1">
      <c r="H322" s="49"/>
      <c r="I322" s="50"/>
    </row>
    <row r="323" spans="8:9" ht="12.75" customHeight="1">
      <c r="H323" s="49"/>
      <c r="I323" s="50"/>
    </row>
    <row r="324" spans="8:9" ht="12.75" customHeight="1">
      <c r="H324" s="49"/>
      <c r="I324" s="50"/>
    </row>
    <row r="325" spans="8:9" ht="12.75" customHeight="1">
      <c r="H325" s="49"/>
      <c r="I325" s="50"/>
    </row>
    <row r="326" spans="8:9" ht="12.75" customHeight="1">
      <c r="H326" s="49"/>
      <c r="I326" s="50"/>
    </row>
    <row r="327" spans="8:9" ht="12.75" customHeight="1">
      <c r="H327" s="49"/>
      <c r="I327" s="50"/>
    </row>
    <row r="328" spans="8:9" ht="12.75" customHeight="1">
      <c r="H328" s="49"/>
      <c r="I328" s="50"/>
    </row>
    <row r="329" spans="8:9" ht="12.75" customHeight="1">
      <c r="H329" s="49"/>
      <c r="I329" s="50"/>
    </row>
    <row r="330" spans="8:9" ht="12.75" customHeight="1">
      <c r="H330" s="49"/>
      <c r="I330" s="50"/>
    </row>
    <row r="331" spans="8:9" ht="12.75" customHeight="1">
      <c r="H331" s="49"/>
      <c r="I331" s="50"/>
    </row>
    <row r="332" spans="8:9" ht="12.75" customHeight="1">
      <c r="H332" s="49"/>
      <c r="I332" s="50"/>
    </row>
    <row r="333" spans="8:9" ht="12.75" customHeight="1">
      <c r="H333" s="49"/>
      <c r="I333" s="50"/>
    </row>
    <row r="334" spans="8:9" ht="12.75" customHeight="1">
      <c r="H334" s="49"/>
      <c r="I334" s="50"/>
    </row>
    <row r="335" spans="8:9" ht="12.75" customHeight="1">
      <c r="H335" s="49"/>
      <c r="I335" s="50"/>
    </row>
    <row r="336" spans="8:9" ht="12.75" customHeight="1">
      <c r="H336" s="49"/>
      <c r="I336" s="50"/>
    </row>
    <row r="337" spans="8:9" ht="12.75" customHeight="1">
      <c r="H337" s="49"/>
      <c r="I337" s="50"/>
    </row>
    <row r="338" spans="8:9" ht="12.75" customHeight="1">
      <c r="H338" s="49"/>
      <c r="I338" s="50"/>
    </row>
    <row r="339" spans="8:9" ht="12.75" customHeight="1">
      <c r="H339" s="49"/>
      <c r="I339" s="50"/>
    </row>
    <row r="340" spans="8:9" ht="12.75" customHeight="1">
      <c r="H340" s="49"/>
      <c r="I340" s="50"/>
    </row>
    <row r="341" spans="8:9" ht="12.75" customHeight="1">
      <c r="H341" s="49"/>
      <c r="I341" s="50"/>
    </row>
    <row r="342" spans="8:9" ht="12.75" customHeight="1">
      <c r="H342" s="49"/>
      <c r="I342" s="50"/>
    </row>
    <row r="343" spans="8:9" ht="12.75" customHeight="1">
      <c r="H343" s="49"/>
      <c r="I343" s="50"/>
    </row>
    <row r="344" spans="8:9" ht="12.75" customHeight="1">
      <c r="H344" s="49"/>
      <c r="I344" s="50"/>
    </row>
    <row r="345" spans="8:9" ht="12.75" customHeight="1">
      <c r="H345" s="49"/>
      <c r="I345" s="50"/>
    </row>
    <row r="346" spans="8:9" ht="12.75" customHeight="1">
      <c r="H346" s="49"/>
      <c r="I346" s="50"/>
    </row>
    <row r="347" spans="8:9" ht="12.75" customHeight="1">
      <c r="H347" s="49"/>
      <c r="I347" s="50"/>
    </row>
    <row r="348" spans="8:9" ht="12.75" customHeight="1">
      <c r="H348" s="49"/>
      <c r="I348" s="50"/>
    </row>
    <row r="349" spans="8:9" ht="12.75" customHeight="1">
      <c r="H349" s="49"/>
      <c r="I349" s="50"/>
    </row>
    <row r="350" spans="8:9" ht="12.75" customHeight="1">
      <c r="H350" s="49"/>
      <c r="I350" s="50"/>
    </row>
    <row r="351" spans="8:9" ht="12.75" customHeight="1">
      <c r="H351" s="49"/>
      <c r="I351" s="50"/>
    </row>
    <row r="352" spans="8:9" ht="12.75" customHeight="1">
      <c r="H352" s="49"/>
      <c r="I352" s="50"/>
    </row>
    <row r="353" spans="8:9" ht="12.75" customHeight="1">
      <c r="H353" s="49"/>
      <c r="I353" s="50"/>
    </row>
    <row r="354" spans="8:9" ht="12.75" customHeight="1">
      <c r="H354" s="49"/>
      <c r="I354" s="50"/>
    </row>
    <row r="355" spans="8:9" ht="12.75" customHeight="1">
      <c r="H355" s="49"/>
      <c r="I355" s="50"/>
    </row>
    <row r="356" spans="8:9" ht="12.75" customHeight="1">
      <c r="H356" s="49"/>
      <c r="I356" s="50"/>
    </row>
    <row r="357" spans="8:9" ht="12.75" customHeight="1">
      <c r="H357" s="49"/>
      <c r="I357" s="50"/>
    </row>
    <row r="358" spans="8:9" ht="12.75" customHeight="1">
      <c r="H358" s="49"/>
      <c r="I358" s="50"/>
    </row>
    <row r="359" spans="8:9" ht="12.75" customHeight="1">
      <c r="H359" s="49"/>
      <c r="I359" s="50"/>
    </row>
    <row r="360" spans="8:9" ht="12.75" customHeight="1">
      <c r="H360" s="49"/>
      <c r="I360" s="50"/>
    </row>
    <row r="361" spans="8:9" ht="12.75" customHeight="1">
      <c r="H361" s="49"/>
      <c r="I361" s="50"/>
    </row>
    <row r="362" spans="8:9" ht="12.75" customHeight="1">
      <c r="H362" s="49"/>
      <c r="I362" s="50"/>
    </row>
    <row r="363" spans="8:9" ht="12.75" customHeight="1">
      <c r="H363" s="49"/>
      <c r="I363" s="50"/>
    </row>
    <row r="364" spans="8:9" ht="12.75" customHeight="1">
      <c r="H364" s="49"/>
      <c r="I364" s="50"/>
    </row>
    <row r="365" spans="8:9" ht="12.75" customHeight="1">
      <c r="H365" s="49"/>
      <c r="I365" s="50"/>
    </row>
    <row r="366" spans="8:9" ht="12.75" customHeight="1">
      <c r="H366" s="49"/>
      <c r="I366" s="50"/>
    </row>
    <row r="367" spans="8:9" ht="12.75" customHeight="1">
      <c r="H367" s="49"/>
      <c r="I367" s="50"/>
    </row>
    <row r="368" spans="8:9" ht="12.75" customHeight="1">
      <c r="H368" s="49"/>
      <c r="I368" s="50"/>
    </row>
    <row r="369" spans="8:9" ht="12.75" customHeight="1">
      <c r="H369" s="49"/>
      <c r="I369" s="50"/>
    </row>
    <row r="370" spans="8:9" ht="12.75" customHeight="1">
      <c r="H370" s="49"/>
      <c r="I370" s="50"/>
    </row>
    <row r="371" spans="8:9" ht="12.75" customHeight="1">
      <c r="H371" s="49"/>
      <c r="I371" s="50"/>
    </row>
    <row r="372" spans="8:9" ht="12.75" customHeight="1">
      <c r="H372" s="49"/>
      <c r="I372" s="50"/>
    </row>
    <row r="373" spans="8:9" ht="12.75" customHeight="1">
      <c r="H373" s="49"/>
      <c r="I373" s="50"/>
    </row>
    <row r="374" spans="8:9" ht="12.75" customHeight="1">
      <c r="H374" s="49"/>
      <c r="I374" s="50"/>
    </row>
    <row r="375" spans="8:9" ht="12.75" customHeight="1">
      <c r="H375" s="49"/>
      <c r="I375" s="50"/>
    </row>
    <row r="376" spans="8:9" ht="12.75" customHeight="1">
      <c r="H376" s="49"/>
      <c r="I376" s="50"/>
    </row>
    <row r="377" spans="8:9" ht="12.75" customHeight="1">
      <c r="H377" s="49"/>
      <c r="I377" s="50"/>
    </row>
    <row r="378" spans="8:9" ht="12.75" customHeight="1">
      <c r="H378" s="49"/>
      <c r="I378" s="50"/>
    </row>
    <row r="379" spans="8:9" ht="12.75" customHeight="1">
      <c r="H379" s="49"/>
      <c r="I379" s="50"/>
    </row>
    <row r="380" spans="8:9" ht="12.75" customHeight="1">
      <c r="H380" s="49"/>
      <c r="I380" s="50"/>
    </row>
    <row r="381" spans="8:9" ht="12.75" customHeight="1">
      <c r="H381" s="49"/>
      <c r="I381" s="50"/>
    </row>
    <row r="382" spans="8:9" ht="12.75" customHeight="1">
      <c r="H382" s="49"/>
      <c r="I382" s="50"/>
    </row>
    <row r="383" spans="8:9" ht="12.75" customHeight="1">
      <c r="H383" s="49"/>
      <c r="I383" s="50"/>
    </row>
    <row r="384" spans="8:9" ht="12.75" customHeight="1">
      <c r="H384" s="49"/>
      <c r="I384" s="50"/>
    </row>
    <row r="385" spans="8:9" ht="12.75" customHeight="1">
      <c r="H385" s="49"/>
      <c r="I385" s="50"/>
    </row>
    <row r="386" spans="8:9" ht="12.75" customHeight="1">
      <c r="H386" s="49"/>
      <c r="I386" s="50"/>
    </row>
    <row r="387" spans="8:9" ht="12.75" customHeight="1">
      <c r="H387" s="49"/>
      <c r="I387" s="50"/>
    </row>
    <row r="388" spans="8:9" ht="12.75" customHeight="1">
      <c r="H388" s="49"/>
      <c r="I388" s="50"/>
    </row>
    <row r="389" spans="8:9" ht="12.75" customHeight="1">
      <c r="H389" s="49"/>
      <c r="I389" s="50"/>
    </row>
    <row r="390" spans="8:9" ht="12.75" customHeight="1">
      <c r="H390" s="49"/>
      <c r="I390" s="50"/>
    </row>
    <row r="391" spans="8:9" ht="12.75" customHeight="1">
      <c r="H391" s="49"/>
      <c r="I391" s="50"/>
    </row>
    <row r="392" spans="8:9" ht="12.75" customHeight="1">
      <c r="H392" s="49"/>
      <c r="I392" s="50"/>
    </row>
    <row r="393" spans="8:9" ht="12.75" customHeight="1">
      <c r="H393" s="49"/>
      <c r="I393" s="50"/>
    </row>
    <row r="394" spans="8:9" ht="12.75" customHeight="1">
      <c r="H394" s="49"/>
      <c r="I394" s="50"/>
    </row>
    <row r="395" spans="8:9" ht="12.75" customHeight="1">
      <c r="H395" s="49"/>
      <c r="I395" s="50"/>
    </row>
    <row r="396" spans="8:9" ht="12.75" customHeight="1">
      <c r="H396" s="49"/>
      <c r="I396" s="50"/>
    </row>
    <row r="397" spans="8:9" ht="12.75" customHeight="1">
      <c r="H397" s="49"/>
      <c r="I397" s="50"/>
    </row>
    <row r="398" spans="8:9" ht="12.75" customHeight="1">
      <c r="H398" s="49"/>
      <c r="I398" s="50"/>
    </row>
    <row r="399" spans="8:9" ht="12.75" customHeight="1">
      <c r="H399" s="49"/>
      <c r="I399" s="50"/>
    </row>
    <row r="400" spans="8:9" ht="12.75" customHeight="1">
      <c r="H400" s="49"/>
      <c r="I400" s="50"/>
    </row>
    <row r="401" spans="8:9" ht="12.75" customHeight="1">
      <c r="H401" s="49"/>
      <c r="I401" s="50"/>
    </row>
    <row r="402" spans="8:9" ht="12.75" customHeight="1">
      <c r="H402" s="49"/>
      <c r="I402" s="50"/>
    </row>
    <row r="403" spans="8:9" ht="12.75" customHeight="1">
      <c r="H403" s="49"/>
      <c r="I403" s="50"/>
    </row>
    <row r="404" spans="8:9" ht="12.75" customHeight="1">
      <c r="H404" s="49"/>
      <c r="I404" s="50"/>
    </row>
    <row r="405" spans="8:9" ht="12.75" customHeight="1">
      <c r="H405" s="49"/>
      <c r="I405" s="50"/>
    </row>
    <row r="406" spans="8:9" ht="12.75" customHeight="1">
      <c r="H406" s="49"/>
      <c r="I406" s="50"/>
    </row>
    <row r="407" spans="8:9" ht="12.75" customHeight="1">
      <c r="H407" s="49"/>
      <c r="I407" s="50"/>
    </row>
    <row r="408" spans="8:9" ht="12.75" customHeight="1">
      <c r="H408" s="49"/>
      <c r="I408" s="50"/>
    </row>
    <row r="409" spans="8:9" ht="12.75" customHeight="1">
      <c r="H409" s="49"/>
      <c r="I409" s="50"/>
    </row>
    <row r="410" spans="8:9" ht="12.75" customHeight="1">
      <c r="H410" s="49"/>
      <c r="I410" s="50"/>
    </row>
    <row r="411" spans="8:9" ht="12.75" customHeight="1">
      <c r="H411" s="49"/>
      <c r="I411" s="50"/>
    </row>
    <row r="412" spans="8:9" ht="12.75" customHeight="1">
      <c r="H412" s="49"/>
      <c r="I412" s="50"/>
    </row>
    <row r="413" spans="8:9" ht="12.75" customHeight="1">
      <c r="H413" s="49"/>
      <c r="I413" s="50"/>
    </row>
    <row r="414" spans="8:9" ht="12.75" customHeight="1">
      <c r="H414" s="49"/>
      <c r="I414" s="50"/>
    </row>
    <row r="415" spans="8:9" ht="12.75" customHeight="1">
      <c r="H415" s="49"/>
      <c r="I415" s="50"/>
    </row>
    <row r="416" spans="8:9" ht="12.75" customHeight="1">
      <c r="H416" s="49"/>
      <c r="I416" s="50"/>
    </row>
    <row r="417" spans="8:9" ht="12.75" customHeight="1">
      <c r="H417" s="49"/>
      <c r="I417" s="50"/>
    </row>
    <row r="418" spans="8:9" ht="12.75" customHeight="1">
      <c r="H418" s="49"/>
      <c r="I418" s="50"/>
    </row>
    <row r="419" spans="8:9" ht="12.75" customHeight="1">
      <c r="H419" s="49"/>
      <c r="I419" s="50"/>
    </row>
    <row r="420" spans="8:9" ht="12.75" customHeight="1">
      <c r="H420" s="49"/>
      <c r="I420" s="50"/>
    </row>
    <row r="421" spans="8:9" ht="12.75" customHeight="1">
      <c r="H421" s="49"/>
      <c r="I421" s="50"/>
    </row>
    <row r="422" spans="8:9" ht="12.75" customHeight="1">
      <c r="H422" s="49"/>
      <c r="I422" s="50"/>
    </row>
    <row r="423" spans="8:9" ht="12.75" customHeight="1">
      <c r="H423" s="49"/>
      <c r="I423" s="50"/>
    </row>
    <row r="424" spans="8:9" ht="12.75" customHeight="1">
      <c r="H424" s="49"/>
      <c r="I424" s="50"/>
    </row>
    <row r="425" spans="8:9" ht="12.75" customHeight="1">
      <c r="H425" s="49"/>
      <c r="I425" s="50"/>
    </row>
    <row r="426" spans="8:9" ht="12.75" customHeight="1">
      <c r="H426" s="49"/>
      <c r="I426" s="50"/>
    </row>
    <row r="427" spans="8:9" ht="12.75" customHeight="1">
      <c r="H427" s="49"/>
      <c r="I427" s="50"/>
    </row>
    <row r="428" spans="8:9" ht="12.75" customHeight="1">
      <c r="H428" s="49"/>
      <c r="I428" s="50"/>
    </row>
    <row r="429" spans="8:9" ht="12.75" customHeight="1">
      <c r="H429" s="49"/>
      <c r="I429" s="50"/>
    </row>
    <row r="430" spans="8:9" ht="12.75" customHeight="1">
      <c r="H430" s="49"/>
      <c r="I430" s="50"/>
    </row>
    <row r="431" spans="8:9" ht="12.75" customHeight="1">
      <c r="H431" s="49"/>
      <c r="I431" s="50"/>
    </row>
    <row r="432" spans="8:9" ht="12.75" customHeight="1">
      <c r="H432" s="49"/>
      <c r="I432" s="50"/>
    </row>
    <row r="433" spans="8:9" ht="12.75" customHeight="1">
      <c r="H433" s="49"/>
      <c r="I433" s="50"/>
    </row>
    <row r="434" spans="8:9" ht="12.75" customHeight="1">
      <c r="H434" s="49"/>
      <c r="I434" s="50"/>
    </row>
    <row r="435" spans="8:9" ht="12.75" customHeight="1">
      <c r="H435" s="49"/>
      <c r="I435" s="50"/>
    </row>
    <row r="436" spans="8:9" ht="12.75" customHeight="1">
      <c r="H436" s="49"/>
      <c r="I436" s="50"/>
    </row>
    <row r="437" spans="8:9" ht="12.75" customHeight="1">
      <c r="H437" s="49"/>
      <c r="I437" s="50"/>
    </row>
    <row r="438" spans="8:9" ht="12.75" customHeight="1">
      <c r="H438" s="49"/>
      <c r="I438" s="50"/>
    </row>
    <row r="439" spans="8:9" ht="12.75" customHeight="1">
      <c r="H439" s="49"/>
      <c r="I439" s="50"/>
    </row>
    <row r="440" spans="8:9" ht="12.75" customHeight="1">
      <c r="H440" s="49"/>
      <c r="I440" s="50"/>
    </row>
    <row r="441" spans="8:9" ht="12.75" customHeight="1">
      <c r="H441" s="49"/>
      <c r="I441" s="50"/>
    </row>
    <row r="442" spans="8:9" ht="12.75" customHeight="1">
      <c r="H442" s="49"/>
      <c r="I442" s="50"/>
    </row>
    <row r="443" spans="8:9" ht="12.75" customHeight="1">
      <c r="H443" s="49"/>
      <c r="I443" s="50"/>
    </row>
    <row r="444" spans="8:9" ht="12.75" customHeight="1">
      <c r="H444" s="49"/>
      <c r="I444" s="50"/>
    </row>
    <row r="445" spans="8:9" ht="12.75" customHeight="1">
      <c r="H445" s="49"/>
      <c r="I445" s="50"/>
    </row>
    <row r="446" spans="8:9" ht="12.75" customHeight="1">
      <c r="H446" s="49"/>
      <c r="I446" s="50"/>
    </row>
    <row r="447" spans="8:9" ht="12.75" customHeight="1">
      <c r="H447" s="49"/>
      <c r="I447" s="50"/>
    </row>
    <row r="448" spans="8:9" ht="12.75" customHeight="1">
      <c r="H448" s="49"/>
      <c r="I448" s="50"/>
    </row>
    <row r="449" spans="8:9" ht="12.75" customHeight="1">
      <c r="H449" s="49"/>
      <c r="I449" s="50"/>
    </row>
    <row r="450" spans="8:9" ht="12.75" customHeight="1">
      <c r="H450" s="49"/>
      <c r="I450" s="50"/>
    </row>
    <row r="451" spans="8:9" ht="12.75" customHeight="1">
      <c r="H451" s="49"/>
      <c r="I451" s="50"/>
    </row>
    <row r="452" spans="8:9" ht="12.75" customHeight="1">
      <c r="H452" s="49"/>
      <c r="I452" s="50"/>
    </row>
    <row r="453" spans="8:9" ht="12.75" customHeight="1">
      <c r="H453" s="49"/>
      <c r="I453" s="50"/>
    </row>
    <row r="454" spans="8:9" ht="12.75" customHeight="1">
      <c r="H454" s="49"/>
      <c r="I454" s="50"/>
    </row>
    <row r="455" spans="8:9" ht="12.75" customHeight="1">
      <c r="H455" s="49"/>
      <c r="I455" s="50"/>
    </row>
    <row r="456" spans="8:9" ht="12.75" customHeight="1">
      <c r="H456" s="49"/>
      <c r="I456" s="50"/>
    </row>
    <row r="457" spans="8:9" ht="12.75" customHeight="1">
      <c r="H457" s="49"/>
      <c r="I457" s="50"/>
    </row>
    <row r="458" spans="8:9" ht="12.75" customHeight="1">
      <c r="H458" s="49"/>
      <c r="I458" s="50"/>
    </row>
    <row r="459" spans="8:9" ht="12.75" customHeight="1">
      <c r="H459" s="49"/>
      <c r="I459" s="50"/>
    </row>
    <row r="460" spans="8:9" ht="12.75" customHeight="1">
      <c r="H460" s="49"/>
      <c r="I460" s="50"/>
    </row>
    <row r="461" spans="8:9" ht="12.75" customHeight="1">
      <c r="H461" s="49"/>
      <c r="I461" s="50"/>
    </row>
    <row r="462" spans="8:9" ht="12.75" customHeight="1">
      <c r="H462" s="49"/>
      <c r="I462" s="50"/>
    </row>
    <row r="463" spans="8:9" ht="12.75" customHeight="1">
      <c r="H463" s="49"/>
      <c r="I463" s="50"/>
    </row>
    <row r="464" spans="8:9" ht="12.75" customHeight="1">
      <c r="H464" s="49"/>
      <c r="I464" s="50"/>
    </row>
    <row r="465" spans="8:9" ht="12.75" customHeight="1">
      <c r="H465" s="49"/>
      <c r="I465" s="50"/>
    </row>
    <row r="466" spans="8:9" ht="12.75" customHeight="1">
      <c r="H466" s="49"/>
      <c r="I466" s="50"/>
    </row>
    <row r="467" spans="8:9" ht="12.75" customHeight="1">
      <c r="H467" s="49"/>
      <c r="I467" s="50"/>
    </row>
    <row r="468" spans="8:9" ht="12.75" customHeight="1">
      <c r="H468" s="49"/>
      <c r="I468" s="50"/>
    </row>
    <row r="469" spans="8:9" ht="12.75" customHeight="1">
      <c r="H469" s="49"/>
      <c r="I469" s="50"/>
    </row>
    <row r="470" spans="8:9" ht="12.75" customHeight="1">
      <c r="H470" s="49"/>
      <c r="I470" s="50"/>
    </row>
    <row r="471" spans="8:9" ht="12.75" customHeight="1">
      <c r="H471" s="49"/>
      <c r="I471" s="50"/>
    </row>
    <row r="472" spans="8:9" ht="12.75" customHeight="1">
      <c r="H472" s="49"/>
      <c r="I472" s="50"/>
    </row>
    <row r="473" spans="8:9" ht="12.75" customHeight="1">
      <c r="H473" s="49"/>
      <c r="I473" s="50"/>
    </row>
    <row r="474" spans="8:9" ht="12.75" customHeight="1">
      <c r="H474" s="49"/>
      <c r="I474" s="50"/>
    </row>
    <row r="475" spans="8:9" ht="12.75" customHeight="1">
      <c r="H475" s="49"/>
      <c r="I475" s="50"/>
    </row>
    <row r="476" spans="8:9" ht="12.75" customHeight="1">
      <c r="H476" s="49"/>
      <c r="I476" s="50"/>
    </row>
    <row r="477" spans="8:9" ht="12.75" customHeight="1">
      <c r="H477" s="49"/>
      <c r="I477" s="50"/>
    </row>
    <row r="478" spans="8:9" ht="12.75" customHeight="1">
      <c r="H478" s="49"/>
      <c r="I478" s="50"/>
    </row>
    <row r="479" spans="8:9" ht="12.75" customHeight="1">
      <c r="H479" s="49"/>
      <c r="I479" s="50"/>
    </row>
    <row r="480" spans="8:9" ht="12.75" customHeight="1">
      <c r="H480" s="49"/>
      <c r="I480" s="50"/>
    </row>
    <row r="481" spans="8:9" ht="12.75" customHeight="1">
      <c r="H481" s="49"/>
      <c r="I481" s="50"/>
    </row>
    <row r="482" spans="8:9" ht="12.75" customHeight="1">
      <c r="H482" s="49"/>
      <c r="I482" s="50"/>
    </row>
    <row r="483" spans="8:9" ht="12.75" customHeight="1">
      <c r="H483" s="49"/>
      <c r="I483" s="50"/>
    </row>
    <row r="484" spans="8:9" ht="12.75" customHeight="1">
      <c r="H484" s="49"/>
      <c r="I484" s="50"/>
    </row>
    <row r="485" spans="8:9" ht="12.75" customHeight="1">
      <c r="H485" s="49"/>
      <c r="I485" s="50"/>
    </row>
    <row r="486" spans="8:9" ht="12.75" customHeight="1">
      <c r="H486" s="49"/>
      <c r="I486" s="50"/>
    </row>
    <row r="487" spans="8:9" ht="12.75" customHeight="1">
      <c r="H487" s="49"/>
      <c r="I487" s="50"/>
    </row>
    <row r="488" spans="8:9" ht="12.75" customHeight="1">
      <c r="H488" s="49"/>
      <c r="I488" s="50"/>
    </row>
    <row r="489" spans="8:9" ht="12.75" customHeight="1">
      <c r="H489" s="49"/>
      <c r="I489" s="50"/>
    </row>
    <row r="490" spans="8:9" ht="12.75" customHeight="1">
      <c r="H490" s="49"/>
      <c r="I490" s="50"/>
    </row>
    <row r="491" spans="8:9" ht="12.75" customHeight="1">
      <c r="H491" s="49"/>
      <c r="I491" s="50"/>
    </row>
    <row r="492" spans="8:9" ht="12.75" customHeight="1">
      <c r="H492" s="49"/>
      <c r="I492" s="50"/>
    </row>
    <row r="493" spans="8:9" ht="12.75" customHeight="1">
      <c r="H493" s="49"/>
      <c r="I493" s="50"/>
    </row>
    <row r="494" spans="8:9" ht="12.75" customHeight="1">
      <c r="H494" s="49"/>
      <c r="I494" s="50"/>
    </row>
    <row r="495" spans="8:9" ht="12.75" customHeight="1">
      <c r="H495" s="49"/>
      <c r="I495" s="50"/>
    </row>
    <row r="496" spans="8:9" ht="12.75" customHeight="1">
      <c r="H496" s="49"/>
      <c r="I496" s="50"/>
    </row>
    <row r="497" spans="8:9" ht="12.75" customHeight="1">
      <c r="H497" s="49"/>
      <c r="I497" s="50"/>
    </row>
    <row r="498" spans="8:9" ht="12.75" customHeight="1">
      <c r="H498" s="49"/>
      <c r="I498" s="50"/>
    </row>
    <row r="499" spans="8:9" ht="12.75" customHeight="1">
      <c r="H499" s="49"/>
      <c r="I499" s="50"/>
    </row>
    <row r="500" spans="8:9" ht="12.75" customHeight="1">
      <c r="H500" s="49"/>
      <c r="I500" s="50"/>
    </row>
    <row r="501" spans="8:9" ht="12.75" customHeight="1">
      <c r="H501" s="49"/>
      <c r="I501" s="50"/>
    </row>
    <row r="502" spans="8:9" ht="12.75" customHeight="1">
      <c r="H502" s="49"/>
      <c r="I502" s="50"/>
    </row>
    <row r="503" spans="8:9" ht="12.75" customHeight="1">
      <c r="H503" s="49"/>
      <c r="I503" s="50"/>
    </row>
    <row r="504" spans="8:9" ht="12.75" customHeight="1">
      <c r="H504" s="49"/>
      <c r="I504" s="50"/>
    </row>
    <row r="505" spans="8:9" ht="12.75" customHeight="1">
      <c r="H505" s="49"/>
      <c r="I505" s="50"/>
    </row>
    <row r="506" spans="8:9" ht="12.75" customHeight="1">
      <c r="H506" s="49"/>
      <c r="I506" s="50"/>
    </row>
    <row r="507" spans="8:9" ht="12.75" customHeight="1">
      <c r="H507" s="49"/>
      <c r="I507" s="50"/>
    </row>
    <row r="508" spans="8:9" ht="12.75" customHeight="1">
      <c r="H508" s="49"/>
      <c r="I508" s="50"/>
    </row>
    <row r="509" spans="8:9" ht="12.75" customHeight="1">
      <c r="H509" s="49"/>
      <c r="I509" s="50"/>
    </row>
    <row r="510" spans="8:9" ht="12.75" customHeight="1">
      <c r="H510" s="49"/>
      <c r="I510" s="50"/>
    </row>
    <row r="511" spans="8:9" ht="12.75" customHeight="1">
      <c r="H511" s="49"/>
      <c r="I511" s="50"/>
    </row>
    <row r="512" spans="8:9" ht="12.75" customHeight="1">
      <c r="H512" s="49"/>
      <c r="I512" s="50"/>
    </row>
    <row r="513" spans="8:9" ht="12.75" customHeight="1">
      <c r="H513" s="49"/>
      <c r="I513" s="50"/>
    </row>
    <row r="514" spans="8:9" ht="12.75" customHeight="1">
      <c r="H514" s="49"/>
      <c r="I514" s="50"/>
    </row>
    <row r="515" spans="8:9" ht="12.75" customHeight="1">
      <c r="H515" s="49"/>
      <c r="I515" s="50"/>
    </row>
    <row r="516" spans="8:9" ht="12.75" customHeight="1">
      <c r="H516" s="49"/>
      <c r="I516" s="50"/>
    </row>
    <row r="517" spans="8:9" ht="12.75" customHeight="1">
      <c r="H517" s="49"/>
      <c r="I517" s="50"/>
    </row>
    <row r="518" spans="8:9" ht="12.75" customHeight="1">
      <c r="H518" s="49"/>
      <c r="I518" s="50"/>
    </row>
    <row r="519" spans="8:9" ht="12.75" customHeight="1">
      <c r="H519" s="49"/>
      <c r="I519" s="50"/>
    </row>
    <row r="520" spans="8:9" ht="12.75" customHeight="1">
      <c r="H520" s="49"/>
      <c r="I520" s="50"/>
    </row>
    <row r="521" spans="8:9" ht="12.75" customHeight="1">
      <c r="H521" s="49"/>
      <c r="I521" s="50"/>
    </row>
    <row r="522" spans="8:9" ht="12.75" customHeight="1">
      <c r="H522" s="49"/>
      <c r="I522" s="50"/>
    </row>
    <row r="523" spans="8:9" ht="12.75" customHeight="1">
      <c r="H523" s="49"/>
      <c r="I523" s="50"/>
    </row>
    <row r="524" spans="8:9" ht="12.75" customHeight="1">
      <c r="H524" s="49"/>
      <c r="I524" s="50"/>
    </row>
    <row r="525" spans="8:9" ht="12.75" customHeight="1">
      <c r="H525" s="49"/>
      <c r="I525" s="50"/>
    </row>
    <row r="526" spans="8:9" ht="12.75" customHeight="1">
      <c r="H526" s="49"/>
      <c r="I526" s="50"/>
    </row>
    <row r="527" spans="8:9" ht="12.75" customHeight="1">
      <c r="H527" s="49"/>
      <c r="I527" s="50"/>
    </row>
    <row r="528" spans="8:9" ht="12.75" customHeight="1">
      <c r="H528" s="49"/>
      <c r="I528" s="50"/>
    </row>
    <row r="529" spans="8:9" ht="12.75" customHeight="1">
      <c r="H529" s="49"/>
      <c r="I529" s="50"/>
    </row>
    <row r="530" spans="8:9" ht="12.75" customHeight="1">
      <c r="H530" s="49"/>
      <c r="I530" s="50"/>
    </row>
    <row r="531" spans="8:9" ht="12.75" customHeight="1">
      <c r="H531" s="49"/>
      <c r="I531" s="50"/>
    </row>
    <row r="532" spans="8:9" ht="12.75" customHeight="1">
      <c r="H532" s="49"/>
      <c r="I532" s="50"/>
    </row>
    <row r="533" spans="8:9" ht="12.75" customHeight="1">
      <c r="H533" s="49"/>
      <c r="I533" s="50"/>
    </row>
    <row r="534" spans="8:9" ht="12.75" customHeight="1">
      <c r="H534" s="49"/>
      <c r="I534" s="50"/>
    </row>
    <row r="535" spans="8:9" ht="12.75" customHeight="1">
      <c r="H535" s="49"/>
      <c r="I535" s="50"/>
    </row>
    <row r="536" spans="8:9" ht="12.75" customHeight="1">
      <c r="H536" s="49"/>
      <c r="I536" s="50"/>
    </row>
    <row r="537" spans="8:9" ht="12.75" customHeight="1">
      <c r="H537" s="49"/>
      <c r="I537" s="50"/>
    </row>
    <row r="538" spans="8:9" ht="12.75" customHeight="1">
      <c r="H538" s="49"/>
      <c r="I538" s="50"/>
    </row>
    <row r="539" spans="8:9" ht="12.75" customHeight="1">
      <c r="H539" s="49"/>
      <c r="I539" s="50"/>
    </row>
    <row r="540" spans="8:9" ht="12.75" customHeight="1">
      <c r="H540" s="49"/>
      <c r="I540" s="50"/>
    </row>
    <row r="541" spans="8:9" ht="12.75" customHeight="1">
      <c r="H541" s="49"/>
      <c r="I541" s="50"/>
    </row>
    <row r="542" spans="8:9" ht="12.75" customHeight="1">
      <c r="H542" s="49"/>
      <c r="I542" s="50"/>
    </row>
    <row r="543" spans="8:9" ht="12.75" customHeight="1">
      <c r="H543" s="49"/>
      <c r="I543" s="50"/>
    </row>
    <row r="544" spans="8:9" ht="12.75" customHeight="1">
      <c r="H544" s="49"/>
      <c r="I544" s="50"/>
    </row>
    <row r="545" spans="8:9" ht="12.75" customHeight="1">
      <c r="H545" s="49"/>
      <c r="I545" s="50"/>
    </row>
    <row r="546" spans="8:9" ht="12.75" customHeight="1">
      <c r="H546" s="49"/>
      <c r="I546" s="50"/>
    </row>
    <row r="547" spans="8:9" ht="12.75" customHeight="1">
      <c r="H547" s="49"/>
      <c r="I547" s="50"/>
    </row>
    <row r="548" spans="8:9" ht="12.75" customHeight="1">
      <c r="H548" s="49"/>
      <c r="I548" s="50"/>
    </row>
    <row r="549" spans="8:9" ht="12.75" customHeight="1">
      <c r="H549" s="49"/>
      <c r="I549" s="50"/>
    </row>
    <row r="550" spans="8:9" ht="12.75" customHeight="1">
      <c r="H550" s="49"/>
      <c r="I550" s="50"/>
    </row>
    <row r="551" spans="8:9" ht="12.75" customHeight="1">
      <c r="H551" s="49"/>
      <c r="I551" s="50"/>
    </row>
    <row r="552" spans="8:9" ht="12.75" customHeight="1">
      <c r="H552" s="49"/>
      <c r="I552" s="50"/>
    </row>
    <row r="553" spans="8:9" ht="12.75" customHeight="1">
      <c r="H553" s="49"/>
      <c r="I553" s="50"/>
    </row>
    <row r="554" spans="8:9" ht="12.75" customHeight="1">
      <c r="H554" s="49"/>
      <c r="I554" s="50"/>
    </row>
    <row r="555" spans="8:9" ht="12.75" customHeight="1">
      <c r="H555" s="49"/>
      <c r="I555" s="50"/>
    </row>
    <row r="556" spans="8:9" ht="12.75" customHeight="1">
      <c r="H556" s="49"/>
      <c r="I556" s="50"/>
    </row>
    <row r="557" spans="8:9" ht="12.75" customHeight="1">
      <c r="H557" s="49"/>
      <c r="I557" s="50"/>
    </row>
    <row r="558" spans="8:9" ht="12.75" customHeight="1">
      <c r="H558" s="49"/>
      <c r="I558" s="50"/>
    </row>
    <row r="559" spans="8:9" ht="12.75" customHeight="1">
      <c r="H559" s="49"/>
      <c r="I559" s="50"/>
    </row>
    <row r="560" spans="8:9" ht="12.75" customHeight="1">
      <c r="H560" s="49"/>
      <c r="I560" s="50"/>
    </row>
    <row r="561" spans="8:9" ht="12.75" customHeight="1">
      <c r="H561" s="49"/>
      <c r="I561" s="50"/>
    </row>
    <row r="562" spans="8:9" ht="12.75" customHeight="1">
      <c r="H562" s="49"/>
      <c r="I562" s="50"/>
    </row>
    <row r="563" spans="8:9" ht="12.75" customHeight="1">
      <c r="H563" s="49"/>
      <c r="I563" s="50"/>
    </row>
    <row r="564" spans="8:9" ht="12.75" customHeight="1">
      <c r="H564" s="49"/>
      <c r="I564" s="50"/>
    </row>
    <row r="565" spans="8:9" ht="12.75" customHeight="1">
      <c r="H565" s="49"/>
      <c r="I565" s="50"/>
    </row>
    <row r="566" spans="8:9" ht="12.75" customHeight="1">
      <c r="H566" s="49"/>
      <c r="I566" s="50"/>
    </row>
    <row r="567" spans="8:9" ht="12.75" customHeight="1">
      <c r="H567" s="49"/>
      <c r="I567" s="50"/>
    </row>
    <row r="568" spans="8:9" ht="12.75" customHeight="1">
      <c r="H568" s="49"/>
      <c r="I568" s="50"/>
    </row>
    <row r="569" spans="8:9" ht="12.75" customHeight="1">
      <c r="H569" s="49"/>
      <c r="I569" s="50"/>
    </row>
    <row r="570" spans="8:9" ht="12.75" customHeight="1">
      <c r="H570" s="49"/>
      <c r="I570" s="50"/>
    </row>
    <row r="571" spans="8:9" ht="12.75" customHeight="1">
      <c r="H571" s="49"/>
      <c r="I571" s="50"/>
    </row>
    <row r="572" spans="8:9" ht="12.75" customHeight="1">
      <c r="H572" s="49"/>
      <c r="I572" s="50"/>
    </row>
    <row r="573" spans="8:9" ht="12.75" customHeight="1">
      <c r="H573" s="49"/>
      <c r="I573" s="50"/>
    </row>
    <row r="574" spans="8:9" ht="12.75" customHeight="1">
      <c r="H574" s="49"/>
      <c r="I574" s="50"/>
    </row>
    <row r="575" spans="8:9" ht="12.75" customHeight="1">
      <c r="H575" s="49"/>
      <c r="I575" s="50"/>
    </row>
    <row r="576" spans="8:9" ht="12.75" customHeight="1">
      <c r="H576" s="49"/>
      <c r="I576" s="50"/>
    </row>
    <row r="577" spans="8:9" ht="12.75" customHeight="1">
      <c r="H577" s="49"/>
      <c r="I577" s="50"/>
    </row>
    <row r="578" spans="8:9" ht="12.75" customHeight="1">
      <c r="H578" s="49"/>
      <c r="I578" s="50"/>
    </row>
    <row r="579" spans="8:9" ht="12.75" customHeight="1">
      <c r="H579" s="49"/>
      <c r="I579" s="50"/>
    </row>
    <row r="580" spans="8:9" ht="12.75" customHeight="1">
      <c r="H580" s="49"/>
      <c r="I580" s="50"/>
    </row>
    <row r="581" spans="8:9" ht="12.75" customHeight="1">
      <c r="H581" s="49"/>
      <c r="I581" s="50"/>
    </row>
    <row r="582" spans="8:9" ht="12.75" customHeight="1">
      <c r="H582" s="49"/>
      <c r="I582" s="50"/>
    </row>
    <row r="583" spans="8:9" ht="12.75" customHeight="1">
      <c r="H583" s="49"/>
      <c r="I583" s="50"/>
    </row>
    <row r="584" spans="8:9" ht="12.75" customHeight="1">
      <c r="H584" s="49"/>
      <c r="I584" s="50"/>
    </row>
    <row r="585" spans="8:9" ht="12.75" customHeight="1">
      <c r="H585" s="49"/>
      <c r="I585" s="50"/>
    </row>
    <row r="586" spans="8:9" ht="12.75" customHeight="1">
      <c r="H586" s="49"/>
      <c r="I586" s="50"/>
    </row>
    <row r="587" spans="8:9" ht="12.75" customHeight="1">
      <c r="H587" s="49"/>
      <c r="I587" s="50"/>
    </row>
    <row r="588" spans="8:9" ht="12.75" customHeight="1">
      <c r="H588" s="49"/>
      <c r="I588" s="50"/>
    </row>
    <row r="589" spans="8:9" ht="12.75" customHeight="1">
      <c r="H589" s="49"/>
      <c r="I589" s="50"/>
    </row>
    <row r="590" spans="8:9" ht="12.75" customHeight="1">
      <c r="H590" s="49"/>
      <c r="I590" s="50"/>
    </row>
    <row r="591" spans="8:9" ht="12.75" customHeight="1">
      <c r="H591" s="49"/>
      <c r="I591" s="50"/>
    </row>
    <row r="592" spans="8:9" ht="12.75" customHeight="1">
      <c r="H592" s="49"/>
      <c r="I592" s="50"/>
    </row>
    <row r="593" spans="8:9" ht="12.75" customHeight="1">
      <c r="H593" s="49"/>
      <c r="I593" s="50"/>
    </row>
    <row r="594" spans="8:9" ht="12.75" customHeight="1">
      <c r="H594" s="49"/>
      <c r="I594" s="50"/>
    </row>
    <row r="595" spans="8:9" ht="12.75" customHeight="1">
      <c r="H595" s="49"/>
      <c r="I595" s="50"/>
    </row>
    <row r="596" spans="8:9" ht="12.75" customHeight="1">
      <c r="H596" s="49"/>
      <c r="I596" s="50"/>
    </row>
    <row r="597" spans="8:9" ht="12.75" customHeight="1">
      <c r="H597" s="49"/>
      <c r="I597" s="50"/>
    </row>
    <row r="598" spans="8:9" ht="12.75" customHeight="1">
      <c r="H598" s="49"/>
      <c r="I598" s="50"/>
    </row>
    <row r="599" spans="8:9" ht="12.75" customHeight="1">
      <c r="H599" s="49"/>
      <c r="I599" s="50"/>
    </row>
    <row r="600" spans="8:9" ht="12.75" customHeight="1">
      <c r="H600" s="49"/>
      <c r="I600" s="50"/>
    </row>
    <row r="601" spans="8:9" ht="12.75" customHeight="1">
      <c r="H601" s="49"/>
      <c r="I601" s="50"/>
    </row>
    <row r="602" spans="8:9" ht="12.75" customHeight="1">
      <c r="H602" s="49"/>
      <c r="I602" s="50"/>
    </row>
    <row r="603" spans="8:9" ht="12.75" customHeight="1">
      <c r="H603" s="49"/>
      <c r="I603" s="50"/>
    </row>
    <row r="604" spans="8:9" ht="12.75" customHeight="1">
      <c r="H604" s="49"/>
      <c r="I604" s="50"/>
    </row>
    <row r="605" spans="8:9" ht="12.75" customHeight="1">
      <c r="H605" s="49"/>
      <c r="I605" s="50"/>
    </row>
    <row r="606" spans="8:9" ht="12.75" customHeight="1">
      <c r="H606" s="49"/>
      <c r="I606" s="50"/>
    </row>
    <row r="607" spans="8:9" ht="12.75" customHeight="1">
      <c r="H607" s="49"/>
      <c r="I607" s="50"/>
    </row>
    <row r="608" spans="8:9" ht="12.75" customHeight="1">
      <c r="H608" s="49"/>
      <c r="I608" s="50"/>
    </row>
    <row r="609" spans="8:9" ht="12.75" customHeight="1">
      <c r="H609" s="49"/>
      <c r="I609" s="50"/>
    </row>
    <row r="610" spans="8:9" ht="12.75" customHeight="1">
      <c r="H610" s="49"/>
      <c r="I610" s="50"/>
    </row>
    <row r="611" spans="8:9" ht="12.75" customHeight="1">
      <c r="H611" s="49"/>
      <c r="I611" s="50"/>
    </row>
    <row r="612" spans="8:9" ht="12.75" customHeight="1">
      <c r="H612" s="49"/>
      <c r="I612" s="50"/>
    </row>
    <row r="613" spans="8:9" ht="12.75" customHeight="1">
      <c r="H613" s="49"/>
      <c r="I613" s="50"/>
    </row>
    <row r="614" spans="8:9" ht="12.75" customHeight="1">
      <c r="H614" s="49"/>
      <c r="I614" s="50"/>
    </row>
    <row r="615" spans="8:9" ht="12.75" customHeight="1">
      <c r="H615" s="49"/>
      <c r="I615" s="50"/>
    </row>
    <row r="616" spans="8:9" ht="12.75" customHeight="1">
      <c r="H616" s="49"/>
      <c r="I616" s="50"/>
    </row>
    <row r="617" spans="8:9" ht="12.75" customHeight="1">
      <c r="H617" s="49"/>
      <c r="I617" s="50"/>
    </row>
    <row r="618" spans="8:9" ht="12.75" customHeight="1">
      <c r="H618" s="49"/>
      <c r="I618" s="50"/>
    </row>
    <row r="619" spans="8:9" ht="12.75" customHeight="1">
      <c r="H619" s="49"/>
      <c r="I619" s="50"/>
    </row>
    <row r="620" spans="8:9" ht="12.75" customHeight="1">
      <c r="H620" s="49"/>
      <c r="I620" s="50"/>
    </row>
    <row r="621" spans="8:9" ht="12.75" customHeight="1">
      <c r="H621" s="49"/>
      <c r="I621" s="50"/>
    </row>
    <row r="622" spans="8:9" ht="12.75" customHeight="1">
      <c r="H622" s="49"/>
      <c r="I622" s="50"/>
    </row>
    <row r="623" spans="8:9" ht="12.75" customHeight="1">
      <c r="H623" s="49"/>
      <c r="I623" s="50"/>
    </row>
    <row r="624" spans="8:9" ht="12.75" customHeight="1">
      <c r="H624" s="49"/>
      <c r="I624" s="50"/>
    </row>
    <row r="625" spans="8:9" ht="12.75" customHeight="1">
      <c r="H625" s="49"/>
      <c r="I625" s="50"/>
    </row>
    <row r="626" spans="8:9" ht="12.75" customHeight="1">
      <c r="H626" s="49"/>
      <c r="I626" s="50"/>
    </row>
    <row r="627" spans="8:9" ht="12.75" customHeight="1">
      <c r="H627" s="49"/>
      <c r="I627" s="50"/>
    </row>
    <row r="628" spans="8:9" ht="12.75" customHeight="1">
      <c r="H628" s="49"/>
      <c r="I628" s="50"/>
    </row>
    <row r="629" spans="8:9" ht="12.75" customHeight="1">
      <c r="H629" s="49"/>
      <c r="I629" s="50"/>
    </row>
    <row r="630" spans="8:9" ht="12.75" customHeight="1">
      <c r="H630" s="49"/>
      <c r="I630" s="50"/>
    </row>
    <row r="631" spans="8:9" ht="12.75" customHeight="1">
      <c r="H631" s="49"/>
      <c r="I631" s="50"/>
    </row>
    <row r="632" spans="8:9" ht="12.75" customHeight="1">
      <c r="H632" s="49"/>
      <c r="I632" s="50"/>
    </row>
    <row r="633" spans="8:9" ht="12.75" customHeight="1">
      <c r="H633" s="49"/>
      <c r="I633" s="50"/>
    </row>
    <row r="634" spans="8:9" ht="12.75" customHeight="1">
      <c r="H634" s="49"/>
      <c r="I634" s="50"/>
    </row>
    <row r="635" spans="8:9" ht="12.75" customHeight="1">
      <c r="H635" s="49"/>
      <c r="I635" s="50"/>
    </row>
    <row r="636" spans="8:9" ht="12.75" customHeight="1">
      <c r="H636" s="49"/>
      <c r="I636" s="50"/>
    </row>
    <row r="637" spans="8:9" ht="12.75" customHeight="1">
      <c r="H637" s="49"/>
      <c r="I637" s="50"/>
    </row>
    <row r="638" spans="8:9" ht="12.75" customHeight="1">
      <c r="H638" s="49"/>
      <c r="I638" s="50"/>
    </row>
    <row r="639" spans="8:9" ht="12.75" customHeight="1">
      <c r="H639" s="49"/>
      <c r="I639" s="50"/>
    </row>
    <row r="640" spans="8:9" ht="12.75" customHeight="1">
      <c r="H640" s="49"/>
      <c r="I640" s="50"/>
    </row>
    <row r="641" spans="8:9" ht="12.75" customHeight="1">
      <c r="H641" s="49"/>
      <c r="I641" s="50"/>
    </row>
    <row r="642" spans="8:9" ht="12.75" customHeight="1">
      <c r="H642" s="49"/>
      <c r="I642" s="50"/>
    </row>
    <row r="643" spans="8:9" ht="12.75" customHeight="1">
      <c r="H643" s="49"/>
      <c r="I643" s="50"/>
    </row>
    <row r="644" spans="8:9" ht="12.75" customHeight="1">
      <c r="H644" s="49"/>
      <c r="I644" s="50"/>
    </row>
    <row r="645" spans="8:9" ht="12.75" customHeight="1">
      <c r="H645" s="49"/>
      <c r="I645" s="50"/>
    </row>
    <row r="646" spans="8:9" ht="12.75" customHeight="1">
      <c r="H646" s="49"/>
      <c r="I646" s="50"/>
    </row>
    <row r="647" spans="8:9" ht="12.75" customHeight="1">
      <c r="H647" s="49"/>
      <c r="I647" s="50"/>
    </row>
    <row r="648" spans="8:9" ht="12.75" customHeight="1">
      <c r="H648" s="49"/>
      <c r="I648" s="50"/>
    </row>
    <row r="649" spans="8:9" ht="12.75" customHeight="1">
      <c r="H649" s="49"/>
      <c r="I649" s="50"/>
    </row>
    <row r="650" spans="8:9" ht="12.75" customHeight="1">
      <c r="H650" s="49"/>
      <c r="I650" s="50"/>
    </row>
    <row r="651" spans="8:9" ht="12.75" customHeight="1">
      <c r="H651" s="49"/>
      <c r="I651" s="50"/>
    </row>
    <row r="652" spans="8:9" ht="12.75" customHeight="1">
      <c r="H652" s="49"/>
      <c r="I652" s="50"/>
    </row>
    <row r="653" spans="8:9" ht="12.75" customHeight="1">
      <c r="H653" s="49"/>
      <c r="I653" s="50"/>
    </row>
    <row r="654" spans="8:9" ht="12.75" customHeight="1">
      <c r="H654" s="49"/>
      <c r="I654" s="50"/>
    </row>
    <row r="655" spans="8:9" ht="12.75" customHeight="1">
      <c r="H655" s="49"/>
      <c r="I655" s="50"/>
    </row>
    <row r="656" spans="8:9" ht="12.75" customHeight="1">
      <c r="H656" s="49"/>
      <c r="I656" s="50"/>
    </row>
    <row r="657" spans="8:9" ht="12.75" customHeight="1">
      <c r="H657" s="49"/>
      <c r="I657" s="50"/>
    </row>
    <row r="658" spans="8:9" ht="12.75" customHeight="1">
      <c r="H658" s="49"/>
      <c r="I658" s="50"/>
    </row>
    <row r="659" spans="8:9" ht="12.75" customHeight="1">
      <c r="H659" s="49"/>
      <c r="I659" s="50"/>
    </row>
    <row r="660" spans="8:9" ht="12.75" customHeight="1">
      <c r="H660" s="49"/>
      <c r="I660" s="50"/>
    </row>
    <row r="661" spans="8:9" ht="12.75" customHeight="1">
      <c r="H661" s="49"/>
      <c r="I661" s="50"/>
    </row>
    <row r="662" spans="8:9" ht="12.75" customHeight="1">
      <c r="H662" s="49"/>
      <c r="I662" s="50"/>
    </row>
    <row r="663" spans="8:9" ht="12.75" customHeight="1">
      <c r="H663" s="49"/>
      <c r="I663" s="50"/>
    </row>
    <row r="664" spans="8:9" ht="12.75" customHeight="1">
      <c r="H664" s="49"/>
      <c r="I664" s="50"/>
    </row>
    <row r="665" spans="8:9" ht="12.75" customHeight="1">
      <c r="H665" s="49"/>
      <c r="I665" s="50"/>
    </row>
    <row r="666" spans="8:9" ht="12.75" customHeight="1">
      <c r="H666" s="49"/>
      <c r="I666" s="50"/>
    </row>
    <row r="667" spans="8:9" ht="12.75" customHeight="1">
      <c r="H667" s="49"/>
      <c r="I667" s="50"/>
    </row>
    <row r="668" spans="8:9" ht="12.75" customHeight="1">
      <c r="H668" s="49"/>
      <c r="I668" s="50"/>
    </row>
    <row r="669" spans="8:9" ht="12.75" customHeight="1">
      <c r="H669" s="49"/>
      <c r="I669" s="50"/>
    </row>
    <row r="670" spans="8:9" ht="12.75" customHeight="1">
      <c r="H670" s="49"/>
      <c r="I670" s="50"/>
    </row>
    <row r="671" spans="8:9" ht="12.75" customHeight="1">
      <c r="H671" s="49"/>
      <c r="I671" s="50"/>
    </row>
    <row r="672" spans="8:9" ht="12.75" customHeight="1">
      <c r="H672" s="49"/>
      <c r="I672" s="50"/>
    </row>
    <row r="673" spans="8:9" ht="12.75" customHeight="1">
      <c r="H673" s="49"/>
      <c r="I673" s="50"/>
    </row>
    <row r="674" spans="8:9" ht="12.75" customHeight="1">
      <c r="H674" s="49"/>
      <c r="I674" s="50"/>
    </row>
    <row r="675" spans="8:9" ht="12.75" customHeight="1">
      <c r="H675" s="49"/>
      <c r="I675" s="50"/>
    </row>
    <row r="676" spans="8:9" ht="12.75" customHeight="1">
      <c r="H676" s="49"/>
      <c r="I676" s="50"/>
    </row>
    <row r="677" spans="8:9" ht="12.75" customHeight="1">
      <c r="H677" s="49"/>
      <c r="I677" s="50"/>
    </row>
    <row r="678" spans="8:9" ht="12.75" customHeight="1">
      <c r="H678" s="49"/>
      <c r="I678" s="50"/>
    </row>
    <row r="679" spans="8:9" ht="12.75" customHeight="1">
      <c r="H679" s="49"/>
      <c r="I679" s="50"/>
    </row>
    <row r="680" spans="8:9" ht="12.75" customHeight="1">
      <c r="H680" s="49"/>
      <c r="I680" s="50"/>
    </row>
    <row r="681" spans="8:9" ht="12.75" customHeight="1">
      <c r="H681" s="49"/>
      <c r="I681" s="50"/>
    </row>
    <row r="682" spans="8:9" ht="12.75" customHeight="1">
      <c r="H682" s="49"/>
      <c r="I682" s="50"/>
    </row>
    <row r="683" spans="8:9" ht="12.75" customHeight="1">
      <c r="H683" s="49"/>
      <c r="I683" s="50"/>
    </row>
    <row r="684" spans="8:9" ht="12.75" customHeight="1">
      <c r="H684" s="49"/>
      <c r="I684" s="50"/>
    </row>
    <row r="685" spans="8:9" ht="12.75" customHeight="1">
      <c r="H685" s="49"/>
      <c r="I685" s="50"/>
    </row>
    <row r="686" spans="8:9" ht="12.75" customHeight="1">
      <c r="H686" s="49"/>
      <c r="I686" s="50"/>
    </row>
    <row r="687" spans="8:9" ht="12.75" customHeight="1">
      <c r="H687" s="49"/>
      <c r="I687" s="50"/>
    </row>
    <row r="688" spans="8:9" ht="12.75" customHeight="1">
      <c r="H688" s="49"/>
      <c r="I688" s="50"/>
    </row>
    <row r="689" spans="8:9" ht="12.75" customHeight="1">
      <c r="H689" s="49"/>
      <c r="I689" s="50"/>
    </row>
    <row r="690" spans="8:9" ht="12.75" customHeight="1">
      <c r="H690" s="49"/>
      <c r="I690" s="50"/>
    </row>
    <row r="691" spans="8:9" ht="12.75" customHeight="1">
      <c r="H691" s="49"/>
      <c r="I691" s="50"/>
    </row>
    <row r="692" spans="8:9" ht="12.75" customHeight="1">
      <c r="H692" s="49"/>
      <c r="I692" s="50"/>
    </row>
    <row r="693" spans="8:9" ht="12.75" customHeight="1">
      <c r="H693" s="49"/>
      <c r="I693" s="50"/>
    </row>
    <row r="694" spans="8:9" ht="12.75" customHeight="1">
      <c r="H694" s="49"/>
      <c r="I694" s="50"/>
    </row>
    <row r="695" spans="8:9" ht="12.75" customHeight="1">
      <c r="H695" s="49"/>
      <c r="I695" s="50"/>
    </row>
    <row r="696" spans="8:9" ht="12.75" customHeight="1">
      <c r="H696" s="49"/>
      <c r="I696" s="50"/>
    </row>
    <row r="697" spans="8:9" ht="12.75" customHeight="1">
      <c r="H697" s="49"/>
      <c r="I697" s="50"/>
    </row>
    <row r="698" spans="8:9" ht="12.75" customHeight="1">
      <c r="H698" s="49"/>
      <c r="I698" s="50"/>
    </row>
    <row r="699" spans="8:9" ht="12.75" customHeight="1">
      <c r="H699" s="49"/>
      <c r="I699" s="50"/>
    </row>
    <row r="700" spans="8:9" ht="12.75" customHeight="1">
      <c r="H700" s="49"/>
      <c r="I700" s="50"/>
    </row>
    <row r="701" spans="8:9" ht="12.75" customHeight="1">
      <c r="H701" s="49"/>
      <c r="I701" s="50"/>
    </row>
    <row r="702" spans="8:9" ht="12.75" customHeight="1">
      <c r="H702" s="49"/>
      <c r="I702" s="50"/>
    </row>
    <row r="703" spans="8:9" ht="12.75" customHeight="1">
      <c r="H703" s="49"/>
      <c r="I703" s="50"/>
    </row>
    <row r="704" spans="8:9" ht="12.75" customHeight="1">
      <c r="H704" s="49"/>
      <c r="I704" s="50"/>
    </row>
    <row r="705" spans="8:9" ht="12.75" customHeight="1">
      <c r="H705" s="49"/>
      <c r="I705" s="50"/>
    </row>
    <row r="706" spans="8:9" ht="12.75" customHeight="1">
      <c r="H706" s="49"/>
      <c r="I706" s="50"/>
    </row>
    <row r="707" spans="8:9" ht="12.75" customHeight="1">
      <c r="H707" s="49"/>
      <c r="I707" s="50"/>
    </row>
    <row r="708" spans="8:9" ht="12.75" customHeight="1">
      <c r="H708" s="49"/>
      <c r="I708" s="50"/>
    </row>
    <row r="709" spans="8:9" ht="12.75" customHeight="1">
      <c r="H709" s="49"/>
      <c r="I709" s="50"/>
    </row>
    <row r="710" spans="8:9" ht="12.75" customHeight="1">
      <c r="H710" s="49"/>
      <c r="I710" s="50"/>
    </row>
    <row r="711" spans="8:9" ht="12.75" customHeight="1">
      <c r="H711" s="49"/>
      <c r="I711" s="50"/>
    </row>
    <row r="712" spans="8:9" ht="12.75" customHeight="1">
      <c r="H712" s="49"/>
      <c r="I712" s="50"/>
    </row>
    <row r="713" spans="8:9" ht="12.75" customHeight="1">
      <c r="H713" s="49"/>
      <c r="I713" s="50"/>
    </row>
    <row r="714" spans="8:9" ht="12.75" customHeight="1">
      <c r="H714" s="49"/>
      <c r="I714" s="50"/>
    </row>
    <row r="715" spans="8:9" ht="12.75" customHeight="1">
      <c r="H715" s="49"/>
      <c r="I715" s="50"/>
    </row>
    <row r="716" spans="8:9" ht="12.75" customHeight="1">
      <c r="H716" s="49"/>
      <c r="I716" s="50"/>
    </row>
    <row r="717" spans="8:9" ht="12.75" customHeight="1">
      <c r="H717" s="49"/>
      <c r="I717" s="50"/>
    </row>
    <row r="718" spans="8:9" ht="12.75" customHeight="1">
      <c r="H718" s="49"/>
      <c r="I718" s="50"/>
    </row>
    <row r="719" spans="8:9" ht="12.75" customHeight="1">
      <c r="H719" s="49"/>
      <c r="I719" s="50"/>
    </row>
    <row r="720" spans="8:9" ht="12.75" customHeight="1">
      <c r="H720" s="49"/>
      <c r="I720" s="50"/>
    </row>
    <row r="721" spans="8:9" ht="12.75" customHeight="1">
      <c r="H721" s="49"/>
      <c r="I721" s="50"/>
    </row>
    <row r="722" spans="8:9" ht="12.75" customHeight="1">
      <c r="H722" s="49"/>
      <c r="I722" s="50"/>
    </row>
    <row r="723" spans="8:9" ht="12.75" customHeight="1">
      <c r="H723" s="49"/>
      <c r="I723" s="50"/>
    </row>
    <row r="724" spans="8:9" ht="12.75" customHeight="1">
      <c r="H724" s="49"/>
      <c r="I724" s="50"/>
    </row>
    <row r="725" spans="8:9" ht="12.75" customHeight="1">
      <c r="H725" s="49"/>
      <c r="I725" s="50"/>
    </row>
    <row r="726" spans="8:9" ht="12.75" customHeight="1">
      <c r="H726" s="49"/>
      <c r="I726" s="50"/>
    </row>
    <row r="727" spans="8:9" ht="12.75" customHeight="1">
      <c r="H727" s="49"/>
      <c r="I727" s="50"/>
    </row>
    <row r="728" spans="8:9" ht="12.75" customHeight="1">
      <c r="H728" s="49"/>
      <c r="I728" s="50"/>
    </row>
    <row r="729" spans="8:9" ht="12.75" customHeight="1">
      <c r="H729" s="49"/>
      <c r="I729" s="50"/>
    </row>
    <row r="730" spans="8:9" ht="12.75" customHeight="1">
      <c r="H730" s="49"/>
      <c r="I730" s="50"/>
    </row>
    <row r="731" spans="8:9" ht="12.75" customHeight="1">
      <c r="H731" s="49"/>
      <c r="I731" s="50"/>
    </row>
    <row r="732" spans="8:9" ht="12.75" customHeight="1">
      <c r="H732" s="49"/>
      <c r="I732" s="50"/>
    </row>
    <row r="733" spans="8:9" ht="12.75" customHeight="1">
      <c r="H733" s="49"/>
      <c r="I733" s="50"/>
    </row>
    <row r="734" spans="8:9" ht="12.75" customHeight="1">
      <c r="H734" s="49"/>
      <c r="I734" s="50"/>
    </row>
    <row r="735" spans="8:9" ht="12.75" customHeight="1">
      <c r="H735" s="49"/>
      <c r="I735" s="50"/>
    </row>
    <row r="736" spans="8:9" ht="12.75" customHeight="1">
      <c r="H736" s="49"/>
      <c r="I736" s="50"/>
    </row>
    <row r="737" spans="8:9" ht="12.75" customHeight="1">
      <c r="H737" s="49"/>
      <c r="I737" s="50"/>
    </row>
    <row r="738" spans="8:9" ht="12.75" customHeight="1">
      <c r="H738" s="49"/>
      <c r="I738" s="50"/>
    </row>
    <row r="739" spans="8:9" ht="12.75" customHeight="1">
      <c r="H739" s="49"/>
      <c r="I739" s="50"/>
    </row>
    <row r="740" spans="8:9" ht="12.75" customHeight="1">
      <c r="H740" s="49"/>
      <c r="I740" s="50"/>
    </row>
    <row r="741" spans="8:9" ht="12.75" customHeight="1">
      <c r="H741" s="49"/>
      <c r="I741" s="50"/>
    </row>
    <row r="742" spans="8:9" ht="12.75" customHeight="1">
      <c r="H742" s="49"/>
      <c r="I742" s="50"/>
    </row>
    <row r="743" spans="8:9" ht="12.75" customHeight="1">
      <c r="H743" s="49"/>
      <c r="I743" s="50"/>
    </row>
    <row r="744" spans="8:9" ht="12.75" customHeight="1">
      <c r="H744" s="49"/>
      <c r="I744" s="50"/>
    </row>
    <row r="745" spans="8:9" ht="12.75" customHeight="1">
      <c r="H745" s="49"/>
      <c r="I745" s="50"/>
    </row>
    <row r="746" spans="8:9" ht="12.75" customHeight="1">
      <c r="H746" s="49"/>
      <c r="I746" s="50"/>
    </row>
    <row r="747" spans="8:9" ht="12.75" customHeight="1">
      <c r="H747" s="49"/>
      <c r="I747" s="50"/>
    </row>
    <row r="748" spans="8:9" ht="12.75" customHeight="1">
      <c r="H748" s="49"/>
      <c r="I748" s="50"/>
    </row>
    <row r="749" spans="8:9" ht="12.75" customHeight="1">
      <c r="H749" s="49"/>
      <c r="I749" s="50"/>
    </row>
    <row r="750" spans="8:9" ht="12.75" customHeight="1">
      <c r="H750" s="49"/>
      <c r="I750" s="50"/>
    </row>
    <row r="751" spans="8:9" ht="12.75" customHeight="1">
      <c r="H751" s="49"/>
      <c r="I751" s="50"/>
    </row>
    <row r="752" spans="8:9" ht="12.75" customHeight="1">
      <c r="H752" s="49"/>
      <c r="I752" s="50"/>
    </row>
    <row r="753" spans="8:9" ht="12.75" customHeight="1">
      <c r="H753" s="49"/>
      <c r="I753" s="50"/>
    </row>
    <row r="754" spans="8:9" ht="12.75" customHeight="1">
      <c r="H754" s="49"/>
      <c r="I754" s="50"/>
    </row>
    <row r="755" spans="8:9" ht="12.75" customHeight="1">
      <c r="H755" s="49"/>
      <c r="I755" s="50"/>
    </row>
    <row r="756" spans="8:9" ht="12.75" customHeight="1">
      <c r="H756" s="49"/>
      <c r="I756" s="50"/>
    </row>
    <row r="757" spans="8:9" ht="12.75" customHeight="1">
      <c r="H757" s="49"/>
      <c r="I757" s="50"/>
    </row>
    <row r="758" spans="8:9" ht="12.75" customHeight="1">
      <c r="H758" s="49"/>
      <c r="I758" s="50"/>
    </row>
    <row r="759" spans="8:9" ht="12.75" customHeight="1">
      <c r="H759" s="49"/>
      <c r="I759" s="50"/>
    </row>
    <row r="760" spans="8:9" ht="12.75" customHeight="1">
      <c r="H760" s="49"/>
      <c r="I760" s="50"/>
    </row>
    <row r="761" spans="8:9" ht="12.75" customHeight="1">
      <c r="H761" s="49"/>
      <c r="I761" s="50"/>
    </row>
    <row r="762" spans="8:9" ht="12.75" customHeight="1">
      <c r="H762" s="49"/>
      <c r="I762" s="50"/>
    </row>
    <row r="763" spans="8:9" ht="12.75" customHeight="1">
      <c r="H763" s="49"/>
      <c r="I763" s="50"/>
    </row>
    <row r="764" spans="8:9" ht="12.75" customHeight="1">
      <c r="H764" s="49"/>
      <c r="I764" s="50"/>
    </row>
    <row r="765" spans="8:9" ht="12.75" customHeight="1">
      <c r="H765" s="49"/>
      <c r="I765" s="50"/>
    </row>
    <row r="766" spans="8:9" ht="12.75" customHeight="1">
      <c r="H766" s="49"/>
      <c r="I766" s="50"/>
    </row>
    <row r="767" spans="8:9" ht="12.75" customHeight="1">
      <c r="H767" s="49"/>
      <c r="I767" s="50"/>
    </row>
    <row r="768" spans="8:9" ht="12.75" customHeight="1">
      <c r="H768" s="49"/>
      <c r="I768" s="50"/>
    </row>
    <row r="769" spans="8:9" ht="12.75" customHeight="1">
      <c r="H769" s="49"/>
      <c r="I769" s="50"/>
    </row>
    <row r="770" spans="8:9" ht="12.75" customHeight="1">
      <c r="H770" s="49"/>
      <c r="I770" s="50"/>
    </row>
    <row r="771" spans="8:9" ht="12.75" customHeight="1">
      <c r="H771" s="49"/>
      <c r="I771" s="50"/>
    </row>
    <row r="772" spans="8:9" ht="12.75" customHeight="1">
      <c r="H772" s="49"/>
      <c r="I772" s="50"/>
    </row>
    <row r="773" spans="8:9" ht="12.75" customHeight="1">
      <c r="H773" s="49"/>
      <c r="I773" s="50"/>
    </row>
    <row r="774" spans="8:9" ht="12.75" customHeight="1">
      <c r="H774" s="49"/>
      <c r="I774" s="50"/>
    </row>
    <row r="775" spans="8:9" ht="12.75" customHeight="1">
      <c r="H775" s="49"/>
      <c r="I775" s="50"/>
    </row>
    <row r="776" spans="8:9" ht="12.75" customHeight="1">
      <c r="H776" s="49"/>
      <c r="I776" s="50"/>
    </row>
    <row r="777" spans="8:9" ht="12.75" customHeight="1">
      <c r="H777" s="49"/>
      <c r="I777" s="50"/>
    </row>
    <row r="778" spans="8:9" ht="12.75" customHeight="1">
      <c r="H778" s="49"/>
      <c r="I778" s="50"/>
    </row>
    <row r="779" spans="8:9" ht="12.75" customHeight="1">
      <c r="H779" s="49"/>
      <c r="I779" s="50"/>
    </row>
    <row r="780" spans="8:9" ht="12.75" customHeight="1">
      <c r="H780" s="49"/>
      <c r="I780" s="50"/>
    </row>
    <row r="781" spans="8:9" ht="12.75" customHeight="1">
      <c r="H781" s="49"/>
      <c r="I781" s="50"/>
    </row>
    <row r="782" spans="8:9" ht="12.75" customHeight="1">
      <c r="H782" s="49"/>
      <c r="I782" s="50"/>
    </row>
    <row r="783" spans="8:9" ht="12.75" customHeight="1">
      <c r="H783" s="49"/>
      <c r="I783" s="50"/>
    </row>
    <row r="784" spans="8:9" ht="12.75" customHeight="1">
      <c r="H784" s="49"/>
      <c r="I784" s="50"/>
    </row>
    <row r="785" spans="8:9" ht="12.75" customHeight="1">
      <c r="H785" s="49"/>
      <c r="I785" s="50"/>
    </row>
    <row r="786" spans="8:9" ht="12.75" customHeight="1">
      <c r="H786" s="49"/>
      <c r="I786" s="50"/>
    </row>
    <row r="787" spans="8:9" ht="12.75" customHeight="1">
      <c r="H787" s="49"/>
      <c r="I787" s="50"/>
    </row>
    <row r="788" spans="8:9" ht="12.75" customHeight="1">
      <c r="H788" s="49"/>
      <c r="I788" s="50"/>
    </row>
    <row r="789" spans="8:9" ht="12.75" customHeight="1">
      <c r="H789" s="49"/>
      <c r="I789" s="50"/>
    </row>
    <row r="790" spans="8:9" ht="12.75" customHeight="1">
      <c r="H790" s="49"/>
      <c r="I790" s="50"/>
    </row>
    <row r="791" spans="8:9" ht="12.75" customHeight="1">
      <c r="H791" s="49"/>
      <c r="I791" s="50"/>
    </row>
    <row r="792" spans="8:9" ht="12.75" customHeight="1">
      <c r="H792" s="49"/>
      <c r="I792" s="50"/>
    </row>
    <row r="793" spans="8:9" ht="12.75" customHeight="1">
      <c r="H793" s="49"/>
      <c r="I793" s="50"/>
    </row>
    <row r="794" spans="8:9" ht="12.75" customHeight="1">
      <c r="H794" s="49"/>
      <c r="I794" s="50"/>
    </row>
    <row r="795" spans="8:9" ht="12.75" customHeight="1">
      <c r="H795" s="49"/>
      <c r="I795" s="50"/>
    </row>
    <row r="796" spans="8:9" ht="12.75" customHeight="1">
      <c r="H796" s="49"/>
      <c r="I796" s="50"/>
    </row>
    <row r="797" spans="8:9" ht="12.75" customHeight="1">
      <c r="H797" s="49"/>
      <c r="I797" s="50"/>
    </row>
    <row r="798" spans="8:9" ht="12.75" customHeight="1">
      <c r="H798" s="49"/>
      <c r="I798" s="50"/>
    </row>
    <row r="799" spans="8:9" ht="12.75" customHeight="1">
      <c r="H799" s="49"/>
      <c r="I799" s="50"/>
    </row>
    <row r="800" spans="8:9" ht="12.75" customHeight="1">
      <c r="H800" s="49"/>
      <c r="I800" s="50"/>
    </row>
    <row r="801" spans="8:9" ht="12.75" customHeight="1">
      <c r="H801" s="49"/>
      <c r="I801" s="50"/>
    </row>
    <row r="802" spans="8:9" ht="12.75" customHeight="1">
      <c r="H802" s="49"/>
      <c r="I802" s="50"/>
    </row>
    <row r="803" spans="8:9" ht="12.75" customHeight="1">
      <c r="H803" s="49"/>
      <c r="I803" s="50"/>
    </row>
    <row r="804" spans="8:9" ht="12.75" customHeight="1">
      <c r="H804" s="49"/>
      <c r="I804" s="50"/>
    </row>
    <row r="805" spans="8:9" ht="12.75" customHeight="1">
      <c r="H805" s="49"/>
      <c r="I805" s="50"/>
    </row>
    <row r="806" spans="8:9" ht="12.75" customHeight="1">
      <c r="H806" s="49"/>
      <c r="I806" s="50"/>
    </row>
    <row r="807" spans="8:9" ht="12.75" customHeight="1">
      <c r="H807" s="49"/>
      <c r="I807" s="50"/>
    </row>
    <row r="808" spans="8:9" ht="12.75" customHeight="1">
      <c r="H808" s="49"/>
      <c r="I808" s="50"/>
    </row>
    <row r="809" spans="8:9" ht="12.75" customHeight="1">
      <c r="H809" s="49"/>
      <c r="I809" s="50"/>
    </row>
    <row r="810" spans="8:9" ht="12.75" customHeight="1">
      <c r="H810" s="49"/>
      <c r="I810" s="50"/>
    </row>
    <row r="811" spans="8:9" ht="12.75" customHeight="1">
      <c r="H811" s="49"/>
      <c r="I811" s="50"/>
    </row>
    <row r="812" spans="8:9" ht="12.75" customHeight="1">
      <c r="H812" s="49"/>
      <c r="I812" s="50"/>
    </row>
    <row r="813" spans="8:9" ht="12.75" customHeight="1">
      <c r="H813" s="49"/>
      <c r="I813" s="50"/>
    </row>
    <row r="814" spans="8:9" ht="12.75" customHeight="1">
      <c r="H814" s="49"/>
      <c r="I814" s="50"/>
    </row>
    <row r="815" spans="8:9" ht="12.75" customHeight="1">
      <c r="H815" s="49"/>
      <c r="I815" s="50"/>
    </row>
    <row r="816" spans="8:9" ht="12.75" customHeight="1">
      <c r="H816" s="49"/>
      <c r="I816" s="50"/>
    </row>
    <row r="817" spans="8:9" ht="12.75" customHeight="1">
      <c r="H817" s="49"/>
      <c r="I817" s="50"/>
    </row>
    <row r="818" spans="8:9" ht="12.75" customHeight="1">
      <c r="H818" s="49"/>
      <c r="I818" s="50"/>
    </row>
    <row r="819" spans="8:9" ht="12.75" customHeight="1">
      <c r="H819" s="49"/>
      <c r="I819" s="50"/>
    </row>
    <row r="820" spans="8:9" ht="12.75" customHeight="1">
      <c r="H820" s="49"/>
      <c r="I820" s="50"/>
    </row>
    <row r="821" spans="8:9" ht="12.75" customHeight="1">
      <c r="H821" s="49"/>
      <c r="I821" s="50"/>
    </row>
    <row r="822" spans="8:9" ht="12.75" customHeight="1">
      <c r="H822" s="49"/>
      <c r="I822" s="50"/>
    </row>
    <row r="823" spans="8:9" ht="12.75" customHeight="1">
      <c r="H823" s="49"/>
      <c r="I823" s="50"/>
    </row>
    <row r="824" spans="8:9" ht="12.75" customHeight="1">
      <c r="H824" s="49"/>
      <c r="I824" s="50"/>
    </row>
    <row r="825" spans="8:9" ht="12.75" customHeight="1">
      <c r="H825" s="49"/>
      <c r="I825" s="50"/>
    </row>
    <row r="826" spans="8:9" ht="12.75" customHeight="1">
      <c r="H826" s="49"/>
      <c r="I826" s="50"/>
    </row>
    <row r="827" spans="8:9" ht="12.75" customHeight="1">
      <c r="H827" s="49"/>
      <c r="I827" s="50"/>
    </row>
    <row r="828" spans="8:9" ht="12.75" customHeight="1">
      <c r="H828" s="49"/>
      <c r="I828" s="50"/>
    </row>
    <row r="829" spans="8:9" ht="12.75" customHeight="1">
      <c r="H829" s="49"/>
      <c r="I829" s="50"/>
    </row>
    <row r="830" spans="8:9" ht="12.75" customHeight="1">
      <c r="H830" s="49"/>
      <c r="I830" s="50"/>
    </row>
    <row r="831" spans="8:9" ht="12.75" customHeight="1">
      <c r="H831" s="49"/>
      <c r="I831" s="50"/>
    </row>
    <row r="832" spans="8:9" ht="12.75" customHeight="1">
      <c r="H832" s="49"/>
      <c r="I832" s="50"/>
    </row>
    <row r="833" spans="8:9" ht="12.75" customHeight="1">
      <c r="H833" s="49"/>
      <c r="I833" s="50"/>
    </row>
    <row r="834" spans="8:9" ht="12.75" customHeight="1">
      <c r="H834" s="49"/>
      <c r="I834" s="50"/>
    </row>
    <row r="835" spans="8:9" ht="12.75" customHeight="1">
      <c r="H835" s="49"/>
      <c r="I835" s="50"/>
    </row>
    <row r="836" spans="8:9" ht="12.75" customHeight="1">
      <c r="H836" s="49"/>
      <c r="I836" s="50"/>
    </row>
    <row r="837" spans="8:9" ht="12.75" customHeight="1">
      <c r="H837" s="49"/>
      <c r="I837" s="50"/>
    </row>
    <row r="838" spans="8:9" ht="12.75" customHeight="1">
      <c r="H838" s="49"/>
      <c r="I838" s="50"/>
    </row>
    <row r="839" spans="8:9" ht="12.75" customHeight="1">
      <c r="H839" s="49"/>
      <c r="I839" s="50"/>
    </row>
    <row r="840" spans="8:9" ht="12.75" customHeight="1">
      <c r="H840" s="49"/>
      <c r="I840" s="50"/>
    </row>
    <row r="841" spans="8:9" ht="12.75" customHeight="1">
      <c r="H841" s="49"/>
      <c r="I841" s="50"/>
    </row>
    <row r="842" spans="8:9" ht="12.75" customHeight="1">
      <c r="H842" s="49"/>
      <c r="I842" s="50"/>
    </row>
    <row r="843" spans="8:9" ht="12.75" customHeight="1">
      <c r="H843" s="49"/>
      <c r="I843" s="50"/>
    </row>
    <row r="844" spans="8:9" ht="12.75" customHeight="1">
      <c r="H844" s="49"/>
      <c r="I844" s="50"/>
    </row>
    <row r="845" spans="8:9" ht="12.75" customHeight="1">
      <c r="H845" s="49"/>
      <c r="I845" s="50"/>
    </row>
    <row r="846" spans="8:9" ht="12.75" customHeight="1">
      <c r="H846" s="49"/>
      <c r="I846" s="50"/>
    </row>
    <row r="847" spans="8:9" ht="12.75" customHeight="1">
      <c r="H847" s="49"/>
      <c r="I847" s="50"/>
    </row>
    <row r="848" spans="8:9" ht="12.75" customHeight="1">
      <c r="H848" s="49"/>
      <c r="I848" s="50"/>
    </row>
    <row r="849" spans="8:9" ht="12.75" customHeight="1">
      <c r="H849" s="49"/>
      <c r="I849" s="50"/>
    </row>
    <row r="850" spans="8:9" ht="12.75" customHeight="1">
      <c r="H850" s="49"/>
      <c r="I850" s="50"/>
    </row>
    <row r="851" spans="8:9" ht="12.75" customHeight="1">
      <c r="H851" s="49"/>
      <c r="I851" s="50"/>
    </row>
    <row r="852" spans="8:9" ht="12.75" customHeight="1">
      <c r="H852" s="49"/>
      <c r="I852" s="50"/>
    </row>
    <row r="853" spans="8:9" ht="12.75" customHeight="1">
      <c r="H853" s="49"/>
      <c r="I853" s="50"/>
    </row>
    <row r="854" spans="8:9" ht="12.75" customHeight="1">
      <c r="H854" s="49"/>
      <c r="I854" s="50"/>
    </row>
    <row r="855" spans="8:9" ht="12.75" customHeight="1">
      <c r="H855" s="49"/>
      <c r="I855" s="50"/>
    </row>
    <row r="856" spans="8:9" ht="12.75" customHeight="1">
      <c r="H856" s="49"/>
      <c r="I856" s="50"/>
    </row>
    <row r="857" spans="8:9" ht="12.75" customHeight="1">
      <c r="H857" s="49"/>
      <c r="I857" s="50"/>
    </row>
    <row r="858" spans="8:9" ht="12.75" customHeight="1">
      <c r="H858" s="49"/>
      <c r="I858" s="50"/>
    </row>
    <row r="859" spans="8:9" ht="12.75" customHeight="1">
      <c r="H859" s="49"/>
      <c r="I859" s="50"/>
    </row>
    <row r="860" spans="8:9" ht="12.75" customHeight="1">
      <c r="H860" s="49"/>
      <c r="I860" s="50"/>
    </row>
    <row r="861" spans="8:9" ht="12.75" customHeight="1">
      <c r="H861" s="49"/>
      <c r="I861" s="50"/>
    </row>
    <row r="862" spans="8:9" ht="12.75" customHeight="1">
      <c r="H862" s="49"/>
      <c r="I862" s="50"/>
    </row>
    <row r="863" spans="8:9" ht="12.75" customHeight="1">
      <c r="H863" s="49"/>
      <c r="I863" s="50"/>
    </row>
    <row r="864" spans="8:9" ht="12.75" customHeight="1">
      <c r="H864" s="49"/>
      <c r="I864" s="50"/>
    </row>
    <row r="865" spans="8:9" ht="12.75" customHeight="1">
      <c r="H865" s="49"/>
      <c r="I865" s="50"/>
    </row>
    <row r="866" spans="8:9" ht="12.75" customHeight="1">
      <c r="H866" s="49"/>
      <c r="I866" s="50"/>
    </row>
    <row r="867" spans="8:9" ht="12.75" customHeight="1">
      <c r="H867" s="49"/>
      <c r="I867" s="50"/>
    </row>
    <row r="868" spans="8:9" ht="12.75" customHeight="1">
      <c r="H868" s="49"/>
      <c r="I868" s="50"/>
    </row>
    <row r="869" spans="8:9" ht="12.75" customHeight="1">
      <c r="H869" s="49"/>
      <c r="I869" s="50"/>
    </row>
    <row r="870" spans="8:9" ht="12.75" customHeight="1">
      <c r="H870" s="49"/>
      <c r="I870" s="50"/>
    </row>
    <row r="871" spans="8:9" ht="12.75" customHeight="1">
      <c r="H871" s="49"/>
      <c r="I871" s="50"/>
    </row>
    <row r="872" spans="8:9" ht="12.75" customHeight="1">
      <c r="H872" s="49"/>
      <c r="I872" s="50"/>
    </row>
    <row r="873" spans="8:9" ht="12.75" customHeight="1">
      <c r="H873" s="49"/>
      <c r="I873" s="50"/>
    </row>
    <row r="874" spans="8:9" ht="12.75" customHeight="1">
      <c r="H874" s="49"/>
      <c r="I874" s="50"/>
    </row>
    <row r="875" spans="8:9" ht="12.75" customHeight="1">
      <c r="H875" s="49"/>
      <c r="I875" s="50"/>
    </row>
    <row r="876" spans="8:9" ht="12.75" customHeight="1">
      <c r="H876" s="49"/>
      <c r="I876" s="50"/>
    </row>
    <row r="877" spans="8:9" ht="12.75" customHeight="1">
      <c r="H877" s="49"/>
      <c r="I877" s="50"/>
    </row>
    <row r="878" spans="8:9" ht="12.75" customHeight="1">
      <c r="H878" s="49"/>
      <c r="I878" s="50"/>
    </row>
    <row r="879" spans="8:9" ht="12.75" customHeight="1">
      <c r="H879" s="49"/>
      <c r="I879" s="50"/>
    </row>
    <row r="880" spans="8:9" ht="12.75" customHeight="1">
      <c r="H880" s="49"/>
      <c r="I880" s="50"/>
    </row>
    <row r="881" spans="8:9" ht="12.75" customHeight="1">
      <c r="H881" s="49"/>
      <c r="I881" s="50"/>
    </row>
    <row r="882" spans="8:9" ht="12.75" customHeight="1">
      <c r="H882" s="49"/>
      <c r="I882" s="50"/>
    </row>
    <row r="883" spans="8:9" ht="12.75" customHeight="1">
      <c r="H883" s="49"/>
      <c r="I883" s="50"/>
    </row>
    <row r="884" spans="8:9" ht="12.75" customHeight="1">
      <c r="H884" s="49"/>
      <c r="I884" s="50"/>
    </row>
    <row r="885" spans="8:9" ht="12.75" customHeight="1">
      <c r="H885" s="49"/>
      <c r="I885" s="50"/>
    </row>
    <row r="886" spans="8:9" ht="12.75" customHeight="1">
      <c r="H886" s="49"/>
      <c r="I886" s="50"/>
    </row>
    <row r="887" spans="8:9" ht="12.75" customHeight="1">
      <c r="H887" s="49"/>
      <c r="I887" s="50"/>
    </row>
    <row r="888" spans="8:9" ht="12.75" customHeight="1">
      <c r="H888" s="49"/>
      <c r="I888" s="50"/>
    </row>
    <row r="889" spans="8:9" ht="12.75" customHeight="1">
      <c r="H889" s="49"/>
      <c r="I889" s="50"/>
    </row>
    <row r="890" spans="8:9" ht="12.75" customHeight="1">
      <c r="H890" s="49"/>
      <c r="I890" s="50"/>
    </row>
    <row r="891" spans="8:9" ht="12.75" customHeight="1">
      <c r="H891" s="49"/>
      <c r="I891" s="50"/>
    </row>
    <row r="892" spans="8:9" ht="12.75" customHeight="1">
      <c r="H892" s="49"/>
      <c r="I892" s="50"/>
    </row>
    <row r="893" spans="8:9" ht="12.75" customHeight="1">
      <c r="H893" s="49"/>
      <c r="I893" s="50"/>
    </row>
    <row r="894" spans="8:9" ht="12.75" customHeight="1">
      <c r="H894" s="49"/>
      <c r="I894" s="50"/>
    </row>
    <row r="895" spans="8:9" ht="12.75" customHeight="1">
      <c r="H895" s="49"/>
      <c r="I895" s="50"/>
    </row>
    <row r="896" spans="8:9" ht="12.75" customHeight="1">
      <c r="H896" s="49"/>
      <c r="I896" s="50"/>
    </row>
    <row r="897" spans="8:9" ht="12.75" customHeight="1">
      <c r="H897" s="49"/>
      <c r="I897" s="50"/>
    </row>
    <row r="898" spans="8:9" ht="12.75" customHeight="1">
      <c r="H898" s="49"/>
      <c r="I898" s="50"/>
    </row>
    <row r="899" spans="8:9" ht="12.75" customHeight="1">
      <c r="H899" s="49"/>
      <c r="I899" s="50"/>
    </row>
    <row r="900" spans="8:9" ht="12.75" customHeight="1">
      <c r="H900" s="49"/>
      <c r="I900" s="50"/>
    </row>
    <row r="901" spans="8:9" ht="12.75" customHeight="1">
      <c r="H901" s="49"/>
      <c r="I901" s="50"/>
    </row>
    <row r="902" spans="8:9" ht="12.75" customHeight="1">
      <c r="H902" s="49"/>
      <c r="I902" s="50"/>
    </row>
    <row r="903" spans="8:9" ht="12.75" customHeight="1">
      <c r="H903" s="49"/>
      <c r="I903" s="50"/>
    </row>
    <row r="904" spans="8:9" ht="12.75" customHeight="1">
      <c r="H904" s="49"/>
      <c r="I904" s="50"/>
    </row>
    <row r="905" spans="8:9" ht="12.75" customHeight="1">
      <c r="H905" s="49"/>
      <c r="I905" s="50"/>
    </row>
    <row r="906" spans="8:9" ht="12.75" customHeight="1">
      <c r="H906" s="49"/>
      <c r="I906" s="50"/>
    </row>
    <row r="907" spans="8:9" ht="12.75" customHeight="1">
      <c r="H907" s="49"/>
      <c r="I907" s="50"/>
    </row>
    <row r="908" spans="8:9" ht="12.75" customHeight="1">
      <c r="H908" s="49"/>
      <c r="I908" s="50"/>
    </row>
    <row r="909" spans="8:9" ht="12.75" customHeight="1">
      <c r="H909" s="49"/>
      <c r="I909" s="50"/>
    </row>
    <row r="910" spans="8:9" ht="12.75" customHeight="1">
      <c r="H910" s="49"/>
      <c r="I910" s="50"/>
    </row>
    <row r="911" spans="8:9" ht="12.75" customHeight="1">
      <c r="H911" s="49"/>
      <c r="I911" s="50"/>
    </row>
    <row r="912" spans="8:9" ht="12.75" customHeight="1">
      <c r="H912" s="49"/>
      <c r="I912" s="50"/>
    </row>
    <row r="913" spans="8:9" ht="12.75" customHeight="1">
      <c r="H913" s="49"/>
      <c r="I913" s="50"/>
    </row>
    <row r="914" spans="8:9" ht="12.75" customHeight="1">
      <c r="H914" s="49"/>
      <c r="I914" s="50"/>
    </row>
    <row r="915" spans="8:9" ht="12.75" customHeight="1">
      <c r="H915" s="49"/>
      <c r="I915" s="50"/>
    </row>
    <row r="916" spans="8:9" ht="12.75" customHeight="1">
      <c r="H916" s="49"/>
      <c r="I916" s="50"/>
    </row>
    <row r="917" spans="8:9" ht="12.75" customHeight="1">
      <c r="H917" s="49"/>
      <c r="I917" s="50"/>
    </row>
    <row r="918" spans="8:9" ht="12.75" customHeight="1">
      <c r="H918" s="49"/>
      <c r="I918" s="50"/>
    </row>
    <row r="919" spans="8:9" ht="12.75" customHeight="1">
      <c r="H919" s="49"/>
      <c r="I919" s="50"/>
    </row>
    <row r="920" spans="8:9" ht="12.75" customHeight="1">
      <c r="H920" s="49"/>
      <c r="I920" s="50"/>
    </row>
    <row r="921" spans="8:9" ht="12.75" customHeight="1">
      <c r="H921" s="49"/>
      <c r="I921" s="50"/>
    </row>
    <row r="922" spans="8:9" ht="12.75" customHeight="1">
      <c r="H922" s="49"/>
      <c r="I922" s="50"/>
    </row>
    <row r="923" spans="8:9" ht="12.75" customHeight="1">
      <c r="H923" s="49"/>
      <c r="I923" s="50"/>
    </row>
    <row r="924" spans="8:9" ht="12.75" customHeight="1">
      <c r="H924" s="49"/>
      <c r="I924" s="50"/>
    </row>
    <row r="925" spans="8:9" ht="12.75" customHeight="1">
      <c r="H925" s="49"/>
      <c r="I925" s="50"/>
    </row>
    <row r="926" spans="8:9" ht="12.75" customHeight="1">
      <c r="H926" s="49"/>
      <c r="I926" s="50"/>
    </row>
    <row r="927" spans="8:9" ht="12.75" customHeight="1">
      <c r="H927" s="49"/>
      <c r="I927" s="50"/>
    </row>
    <row r="928" spans="8:9" ht="12.75" customHeight="1">
      <c r="H928" s="49"/>
      <c r="I928" s="50"/>
    </row>
    <row r="929" spans="8:9" ht="12.75" customHeight="1">
      <c r="H929" s="49"/>
      <c r="I929" s="50"/>
    </row>
    <row r="930" spans="8:9" ht="12.75" customHeight="1">
      <c r="H930" s="49"/>
      <c r="I930" s="50"/>
    </row>
    <row r="931" spans="8:9" ht="12.75" customHeight="1">
      <c r="H931" s="49"/>
      <c r="I931" s="50"/>
    </row>
    <row r="932" spans="8:9" ht="12.75" customHeight="1">
      <c r="H932" s="49"/>
      <c r="I932" s="50"/>
    </row>
    <row r="933" spans="8:9" ht="12.75" customHeight="1">
      <c r="H933" s="49"/>
      <c r="I933" s="50"/>
    </row>
    <row r="934" spans="8:9" ht="12.75" customHeight="1">
      <c r="H934" s="49"/>
      <c r="I934" s="50"/>
    </row>
    <row r="935" spans="8:9" ht="12.75" customHeight="1">
      <c r="H935" s="49"/>
      <c r="I935" s="50"/>
    </row>
    <row r="936" spans="8:9" ht="12.75" customHeight="1">
      <c r="H936" s="49"/>
      <c r="I936" s="50"/>
    </row>
    <row r="937" spans="8:9" ht="12.75" customHeight="1">
      <c r="H937" s="49"/>
      <c r="I937" s="50"/>
    </row>
    <row r="938" spans="8:9" ht="12.75" customHeight="1">
      <c r="H938" s="49"/>
      <c r="I938" s="50"/>
    </row>
    <row r="939" spans="8:9" ht="12.75" customHeight="1">
      <c r="H939" s="49"/>
      <c r="I939" s="50"/>
    </row>
  </sheetData>
  <mergeCells count="24">
    <mergeCell ref="D38:F38"/>
    <mergeCell ref="G38:I38"/>
    <mergeCell ref="H9:H10"/>
    <mergeCell ref="I9:I10"/>
    <mergeCell ref="A15:G15"/>
    <mergeCell ref="B16:I16"/>
    <mergeCell ref="A26:G26"/>
    <mergeCell ref="B27:I27"/>
    <mergeCell ref="A30:G30"/>
    <mergeCell ref="B31:I31"/>
    <mergeCell ref="A34:G34"/>
    <mergeCell ref="G35:H35"/>
    <mergeCell ref="B11:I11"/>
    <mergeCell ref="D1:I1"/>
    <mergeCell ref="D2:I2"/>
    <mergeCell ref="D3:I3"/>
    <mergeCell ref="A9:A10"/>
    <mergeCell ref="B9:B10"/>
    <mergeCell ref="C9:C10"/>
    <mergeCell ref="D9:D10"/>
    <mergeCell ref="E9:E10"/>
    <mergeCell ref="F9:F10"/>
    <mergeCell ref="G9:G10"/>
    <mergeCell ref="A7:I7"/>
  </mergeCells>
  <phoneticPr fontId="19" type="noConversion"/>
  <pageMargins left="0.9055118110236221" right="0.51181102362204722" top="0.78740157480314965" bottom="0.78740157480314965" header="0" footer="0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4"/>
  <sheetViews>
    <sheetView topLeftCell="A7" zoomScale="70" zoomScaleNormal="70" zoomScaleSheetLayoutView="80" workbookViewId="0">
      <selection activeCell="C22" sqref="C22"/>
    </sheetView>
  </sheetViews>
  <sheetFormatPr defaultColWidth="8.85546875" defaultRowHeight="12.75"/>
  <cols>
    <col min="1" max="1" width="8.85546875" style="88"/>
    <col min="2" max="2" width="9.85546875" style="88" customWidth="1"/>
    <col min="3" max="3" width="37.85546875" style="88" customWidth="1"/>
    <col min="4" max="4" width="14.85546875" style="88" customWidth="1"/>
    <col min="5" max="5" width="23.28515625" style="88" customWidth="1"/>
    <col min="6" max="6" width="16.140625" style="88" customWidth="1"/>
    <col min="7" max="7" width="22.42578125" style="88" customWidth="1"/>
    <col min="8" max="8" width="15.85546875" style="88" customWidth="1"/>
    <col min="9" max="9" width="25.28515625" style="88" customWidth="1"/>
    <col min="10" max="10" width="33.7109375" style="88" customWidth="1"/>
    <col min="11" max="11" width="8" style="88" customWidth="1"/>
    <col min="12" max="16384" width="8.85546875" style="88"/>
  </cols>
  <sheetData>
    <row r="1" spans="1:18" ht="24" customHeight="1"/>
    <row r="2" spans="1:18" ht="31.5" customHeight="1">
      <c r="C2" s="123"/>
      <c r="D2" s="122"/>
      <c r="E2" s="122"/>
      <c r="F2" s="122"/>
      <c r="G2" s="122"/>
      <c r="H2" s="122"/>
      <c r="I2" s="122"/>
    </row>
    <row r="3" spans="1:18" ht="29.25" customHeight="1">
      <c r="A3" s="252" t="s">
        <v>33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</row>
    <row r="4" spans="1:18" ht="28.5" customHeight="1">
      <c r="A4" s="252" t="s">
        <v>34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</row>
    <row r="5" spans="1:18" ht="28.5" customHeight="1">
      <c r="A5" s="252" t="s">
        <v>35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M5" s="265"/>
      <c r="N5" s="265"/>
      <c r="O5" s="265"/>
      <c r="P5" s="265"/>
      <c r="Q5" s="265"/>
      <c r="R5" s="265"/>
    </row>
    <row r="6" spans="1:18" ht="24.75" customHeight="1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M6" s="120"/>
      <c r="N6" s="120"/>
      <c r="O6" s="120"/>
      <c r="P6" s="120"/>
      <c r="Q6" s="120"/>
      <c r="R6" s="120"/>
    </row>
    <row r="7" spans="1:18" ht="24.75" customHeight="1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M7" s="120"/>
      <c r="N7" s="120"/>
      <c r="O7" s="120"/>
      <c r="P7" s="120"/>
      <c r="Q7" s="120"/>
      <c r="R7" s="120"/>
    </row>
    <row r="8" spans="1:18" ht="26.25" customHeight="1">
      <c r="B8" s="119"/>
      <c r="C8" s="118"/>
      <c r="I8" s="253"/>
      <c r="J8" s="253"/>
      <c r="K8" s="253"/>
      <c r="L8" s="253"/>
      <c r="M8" s="265"/>
      <c r="N8" s="265"/>
      <c r="O8" s="265"/>
      <c r="P8" s="265"/>
      <c r="Q8" s="265"/>
      <c r="R8" s="265"/>
    </row>
    <row r="9" spans="1:18" ht="27.75">
      <c r="A9" s="256" t="s">
        <v>168</v>
      </c>
      <c r="B9" s="256"/>
      <c r="C9" s="256"/>
      <c r="D9" s="256"/>
      <c r="E9" s="256"/>
      <c r="F9" s="256"/>
      <c r="G9" s="256"/>
      <c r="H9" s="256"/>
      <c r="I9" s="256"/>
      <c r="J9" s="256"/>
      <c r="K9" s="256"/>
    </row>
    <row r="10" spans="1:18" ht="27.75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6"/>
    </row>
    <row r="11" spans="1:18" ht="27.7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6"/>
    </row>
    <row r="12" spans="1:18" ht="27">
      <c r="A12" s="98"/>
      <c r="B12" s="98"/>
      <c r="C12" s="98"/>
      <c r="D12" s="98"/>
      <c r="E12" s="98"/>
      <c r="F12" s="98"/>
      <c r="G12" s="98"/>
      <c r="H12" s="98"/>
      <c r="I12" s="98"/>
      <c r="J12" s="98"/>
    </row>
    <row r="13" spans="1:18" ht="27">
      <c r="A13" s="98"/>
      <c r="B13" s="263" t="s">
        <v>39</v>
      </c>
      <c r="C13" s="260" t="s">
        <v>91</v>
      </c>
      <c r="D13" s="257" t="s">
        <v>90</v>
      </c>
      <c r="E13" s="259"/>
      <c r="F13" s="257" t="s">
        <v>89</v>
      </c>
      <c r="G13" s="259"/>
      <c r="H13" s="257" t="s">
        <v>88</v>
      </c>
      <c r="I13" s="259"/>
      <c r="J13" s="257" t="s">
        <v>75</v>
      </c>
    </row>
    <row r="14" spans="1:18" ht="27" customHeight="1">
      <c r="A14" s="98"/>
      <c r="B14" s="264"/>
      <c r="C14" s="261"/>
      <c r="D14" s="113" t="s">
        <v>10</v>
      </c>
      <c r="E14" s="112" t="s">
        <v>87</v>
      </c>
      <c r="F14" s="115" t="s">
        <v>10</v>
      </c>
      <c r="G14" s="114" t="s">
        <v>87</v>
      </c>
      <c r="H14" s="113" t="s">
        <v>10</v>
      </c>
      <c r="I14" s="112" t="s">
        <v>87</v>
      </c>
      <c r="J14" s="257"/>
    </row>
    <row r="15" spans="1:18" ht="64.5" customHeight="1">
      <c r="A15" s="98"/>
      <c r="B15" s="110">
        <v>1</v>
      </c>
      <c r="C15" s="124" t="s">
        <v>16</v>
      </c>
      <c r="D15" s="109">
        <v>1</v>
      </c>
      <c r="E15" s="108">
        <f>ROUND(D15*'Anexo IB-Planilha Orçamentaria'!I15,2)</f>
        <v>14751.62</v>
      </c>
      <c r="F15" s="125" t="s">
        <v>80</v>
      </c>
      <c r="G15" s="108"/>
      <c r="H15" s="109">
        <v>0</v>
      </c>
      <c r="I15" s="108" t="s">
        <v>80</v>
      </c>
      <c r="J15" s="111">
        <f>'Anexo IB-Planilha Orçamentaria'!I15</f>
        <v>14751.62</v>
      </c>
    </row>
    <row r="16" spans="1:18" ht="58.5" customHeight="1">
      <c r="A16" s="98"/>
      <c r="B16" s="110">
        <v>2</v>
      </c>
      <c r="C16" s="124" t="s">
        <v>92</v>
      </c>
      <c r="D16" s="109">
        <v>0.5</v>
      </c>
      <c r="E16" s="108">
        <f>ROUND(D16*'Anexo IB-Planilha Orçamentaria'!I26,2)</f>
        <v>44448.95</v>
      </c>
      <c r="F16" s="109">
        <v>0.5</v>
      </c>
      <c r="G16" s="108">
        <f>ROUND(F16*'Anexo IB-Planilha Orçamentaria'!I26,2)</f>
        <v>44448.95</v>
      </c>
      <c r="H16" s="109">
        <v>0</v>
      </c>
      <c r="I16" s="108">
        <f>H16*[1]PLANILHA!I42</f>
        <v>0</v>
      </c>
      <c r="J16" s="111">
        <f>'Anexo IB-Planilha Orçamentaria'!I26</f>
        <v>88897.9</v>
      </c>
    </row>
    <row r="17" spans="1:11" ht="36.75" customHeight="1">
      <c r="A17" s="98"/>
      <c r="B17" s="110">
        <v>3</v>
      </c>
      <c r="C17" s="124" t="s">
        <v>93</v>
      </c>
      <c r="D17" s="109" t="s">
        <v>80</v>
      </c>
      <c r="E17" s="108">
        <v>0</v>
      </c>
      <c r="F17" s="109">
        <v>0.6</v>
      </c>
      <c r="G17" s="108">
        <f>ROUND('Anexo IB-Planilha Orçamentaria'!I30*F17,2)</f>
        <v>27974.74</v>
      </c>
      <c r="H17" s="109">
        <v>0.4</v>
      </c>
      <c r="I17" s="108">
        <f>ROUND(H17*'Anexo IB-Planilha Orçamentaria'!I30,2)</f>
        <v>18649.830000000002</v>
      </c>
      <c r="J17" s="111">
        <f>'Anexo IB-Planilha Orçamentaria'!I30</f>
        <v>46624.57</v>
      </c>
    </row>
    <row r="18" spans="1:11" ht="53.25" customHeight="1">
      <c r="A18" s="98"/>
      <c r="B18" s="110">
        <v>4</v>
      </c>
      <c r="C18" s="124" t="s">
        <v>94</v>
      </c>
      <c r="D18" s="109">
        <v>0</v>
      </c>
      <c r="E18" s="108">
        <v>0</v>
      </c>
      <c r="F18" s="109">
        <v>0.3</v>
      </c>
      <c r="G18" s="108">
        <f>ROUND(F18*'Anexo IB-Planilha Orçamentaria'!I34,2)</f>
        <v>90422.5</v>
      </c>
      <c r="H18" s="109">
        <v>0.7</v>
      </c>
      <c r="I18" s="108">
        <f>ROUND(H18*'Anexo IB-Planilha Orçamentaria'!I34,2)</f>
        <v>210985.84</v>
      </c>
      <c r="J18" s="111">
        <f>'Anexo IB-Planilha Orçamentaria'!I34</f>
        <v>301408.34000000003</v>
      </c>
    </row>
    <row r="19" spans="1:11" ht="38.450000000000003" customHeight="1">
      <c r="A19" s="98"/>
      <c r="B19" s="262" t="s">
        <v>75</v>
      </c>
      <c r="C19" s="262"/>
      <c r="D19" s="258">
        <v>0</v>
      </c>
      <c r="E19" s="258"/>
      <c r="F19" s="254">
        <f>SUM(G15:G18)</f>
        <v>162846.19</v>
      </c>
      <c r="G19" s="255"/>
      <c r="H19" s="258">
        <f>ROUND(SUM(I15:I18),2)</f>
        <v>229635.67</v>
      </c>
      <c r="I19" s="258"/>
      <c r="J19" s="107">
        <f>SUM(J15:J18)</f>
        <v>451682.43000000005</v>
      </c>
    </row>
    <row r="20" spans="1:11" ht="17.25" customHeight="1">
      <c r="A20" s="98"/>
      <c r="B20" s="106"/>
      <c r="C20" s="105"/>
      <c r="D20" s="104"/>
      <c r="E20" s="103"/>
      <c r="F20" s="103"/>
      <c r="G20" s="103"/>
      <c r="H20" s="103"/>
      <c r="I20" s="102"/>
      <c r="J20" s="102"/>
    </row>
    <row r="21" spans="1:11" ht="22.5" customHeight="1">
      <c r="A21" s="98"/>
      <c r="B21" s="101"/>
      <c r="C21" s="215"/>
      <c r="D21" s="216"/>
      <c r="E21" s="100"/>
      <c r="F21" s="100"/>
      <c r="G21" s="100"/>
      <c r="H21" s="99"/>
      <c r="I21" s="98"/>
      <c r="J21" s="98"/>
    </row>
    <row r="22" spans="1:11" ht="22.5" customHeight="1">
      <c r="B22" s="91"/>
      <c r="C22" s="217" t="s">
        <v>171</v>
      </c>
      <c r="D22" s="218"/>
      <c r="E22" s="94"/>
      <c r="F22" s="94"/>
      <c r="G22" s="94"/>
      <c r="H22" s="93"/>
    </row>
    <row r="23" spans="1:11" ht="40.5" customHeight="1">
      <c r="B23" s="91"/>
      <c r="C23" s="217" t="s">
        <v>172</v>
      </c>
      <c r="D23" s="218"/>
      <c r="E23" s="94"/>
      <c r="F23" s="94"/>
      <c r="G23" s="94"/>
      <c r="H23" s="93"/>
      <c r="I23" s="233" t="s">
        <v>166</v>
      </c>
      <c r="J23" s="233"/>
      <c r="K23" s="233"/>
    </row>
    <row r="24" spans="1:11" ht="33" customHeight="1">
      <c r="B24" s="91"/>
      <c r="C24" s="217"/>
      <c r="D24" s="218"/>
      <c r="E24" s="94"/>
      <c r="F24" s="94"/>
      <c r="G24" s="94"/>
      <c r="H24" s="93"/>
      <c r="I24" s="97"/>
      <c r="J24" s="96"/>
      <c r="K24" s="96"/>
    </row>
    <row r="25" spans="1:11" ht="33" customHeight="1">
      <c r="B25" s="91"/>
      <c r="C25" s="217"/>
      <c r="D25" s="218"/>
      <c r="E25" s="94"/>
      <c r="F25" s="94"/>
      <c r="G25" s="94"/>
      <c r="H25" s="93"/>
      <c r="I25" s="97"/>
      <c r="J25" s="96"/>
      <c r="K25" s="96"/>
    </row>
    <row r="26" spans="1:11" ht="33" customHeight="1">
      <c r="B26" s="91"/>
      <c r="C26" s="217"/>
      <c r="D26" s="218"/>
      <c r="E26" s="94"/>
      <c r="F26" s="94"/>
      <c r="G26" s="94"/>
      <c r="H26" s="93"/>
      <c r="I26" s="97"/>
      <c r="J26" s="96"/>
      <c r="K26" s="96"/>
    </row>
    <row r="27" spans="1:11" ht="13.5" customHeight="1">
      <c r="B27" s="91"/>
      <c r="C27" s="220"/>
      <c r="D27" s="218"/>
      <c r="E27" s="94"/>
      <c r="F27" s="94"/>
      <c r="G27" s="94"/>
      <c r="H27" s="93"/>
      <c r="I27" s="95"/>
      <c r="J27" s="95"/>
      <c r="K27" s="95"/>
    </row>
    <row r="28" spans="1:11" ht="13.5" customHeight="1">
      <c r="B28" s="91"/>
      <c r="C28" s="217"/>
      <c r="D28" s="218"/>
      <c r="E28" s="94"/>
      <c r="F28" s="94"/>
      <c r="G28" s="94"/>
      <c r="H28" s="93"/>
      <c r="I28" s="95"/>
      <c r="J28" s="95"/>
      <c r="K28" s="95"/>
    </row>
    <row r="29" spans="1:11" ht="13.5" customHeight="1">
      <c r="B29" s="91"/>
      <c r="C29" s="217"/>
      <c r="D29" s="218"/>
      <c r="E29" s="94"/>
      <c r="F29" s="94"/>
      <c r="G29" s="94"/>
      <c r="H29" s="93"/>
    </row>
    <row r="30" spans="1:11" ht="23.25">
      <c r="B30" s="91"/>
      <c r="C30" s="217"/>
      <c r="D30" s="219"/>
      <c r="E30" s="92"/>
      <c r="F30" s="92"/>
      <c r="G30" s="92"/>
      <c r="H30" s="92"/>
      <c r="I30" s="89"/>
      <c r="J30" s="89"/>
      <c r="K30" s="89"/>
    </row>
    <row r="31" spans="1:11" ht="23.25">
      <c r="B31" s="91"/>
      <c r="C31" s="217"/>
      <c r="D31" s="219"/>
      <c r="E31" s="92"/>
      <c r="F31" s="92"/>
      <c r="G31" s="92"/>
      <c r="H31" s="90"/>
      <c r="I31" s="89"/>
      <c r="J31" s="89"/>
      <c r="K31" s="89"/>
    </row>
    <row r="32" spans="1:11" ht="23.25">
      <c r="B32" s="91"/>
      <c r="C32" s="217"/>
      <c r="D32" s="219"/>
      <c r="E32" s="92"/>
      <c r="F32" s="92"/>
      <c r="G32" s="92"/>
      <c r="H32" s="90"/>
      <c r="I32" s="89"/>
      <c r="J32" s="89"/>
      <c r="K32" s="89"/>
    </row>
    <row r="33" spans="2:11" ht="23.25">
      <c r="B33" s="91"/>
      <c r="C33" s="217"/>
      <c r="D33" s="219"/>
      <c r="E33" s="92"/>
      <c r="F33" s="92"/>
      <c r="G33" s="92"/>
      <c r="H33" s="90"/>
      <c r="I33" s="89"/>
      <c r="J33" s="89"/>
      <c r="K33" s="89"/>
    </row>
    <row r="34" spans="2:11" ht="23.25">
      <c r="B34" s="91"/>
      <c r="C34" s="217"/>
      <c r="D34" s="219"/>
      <c r="E34" s="90"/>
      <c r="F34" s="90"/>
      <c r="G34" s="90"/>
      <c r="H34" s="90"/>
      <c r="I34" s="89"/>
      <c r="J34" s="89"/>
      <c r="K34" s="89"/>
    </row>
  </sheetData>
  <mergeCells count="18">
    <mergeCell ref="I23:K23"/>
    <mergeCell ref="M5:R5"/>
    <mergeCell ref="M8:R8"/>
    <mergeCell ref="A3:K3"/>
    <mergeCell ref="A4:K4"/>
    <mergeCell ref="A5:K5"/>
    <mergeCell ref="I8:L8"/>
    <mergeCell ref="F19:G19"/>
    <mergeCell ref="A9:K9"/>
    <mergeCell ref="J13:J14"/>
    <mergeCell ref="H19:I19"/>
    <mergeCell ref="D13:E13"/>
    <mergeCell ref="C13:C14"/>
    <mergeCell ref="B19:C19"/>
    <mergeCell ref="D19:E19"/>
    <mergeCell ref="B13:B14"/>
    <mergeCell ref="H13:I13"/>
    <mergeCell ref="F13:G13"/>
  </mergeCells>
  <conditionalFormatting sqref="E14:G14 E13">
    <cfRule type="cellIs" dxfId="7" priority="8" stopIfTrue="1" operator="equal">
      <formula>0</formula>
    </cfRule>
  </conditionalFormatting>
  <conditionalFormatting sqref="E14:G14 E13">
    <cfRule type="cellIs" dxfId="6" priority="7" stopIfTrue="1" operator="equal">
      <formula>0</formula>
    </cfRule>
  </conditionalFormatting>
  <conditionalFormatting sqref="I14">
    <cfRule type="cellIs" dxfId="5" priority="6" stopIfTrue="1" operator="equal">
      <formula>0</formula>
    </cfRule>
  </conditionalFormatting>
  <conditionalFormatting sqref="I14">
    <cfRule type="cellIs" dxfId="4" priority="5" stopIfTrue="1" operator="equal">
      <formula>0</formula>
    </cfRule>
  </conditionalFormatting>
  <conditionalFormatting sqref="I13">
    <cfRule type="cellIs" dxfId="3" priority="4" stopIfTrue="1" operator="equal">
      <formula>0</formula>
    </cfRule>
  </conditionalFormatting>
  <conditionalFormatting sqref="I13">
    <cfRule type="cellIs" dxfId="2" priority="3" stopIfTrue="1" operator="equal">
      <formula>0</formula>
    </cfRule>
  </conditionalFormatting>
  <conditionalFormatting sqref="G13">
    <cfRule type="cellIs" dxfId="1" priority="2" stopIfTrue="1" operator="equal">
      <formula>0</formula>
    </cfRule>
  </conditionalFormatting>
  <conditionalFormatting sqref="G13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3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Z1001"/>
  <sheetViews>
    <sheetView topLeftCell="A13" zoomScaleNormal="100" workbookViewId="0">
      <selection activeCell="B26" sqref="B26"/>
    </sheetView>
  </sheetViews>
  <sheetFormatPr defaultColWidth="14.42578125" defaultRowHeight="15" customHeight="1"/>
  <cols>
    <col min="1" max="1" width="13.140625" style="132" customWidth="1"/>
    <col min="2" max="2" width="25.42578125" style="132" customWidth="1"/>
    <col min="3" max="3" width="7.28515625" style="132" customWidth="1"/>
    <col min="4" max="4" width="15.7109375" style="132" customWidth="1"/>
    <col min="5" max="5" width="13" style="132" customWidth="1"/>
    <col min="6" max="6" width="25" style="132" customWidth="1"/>
    <col min="7" max="7" width="21.85546875" style="132" customWidth="1"/>
    <col min="8" max="9" width="8.7109375" style="132" customWidth="1"/>
    <col min="10" max="10" width="21.42578125" style="132" customWidth="1"/>
    <col min="11" max="26" width="8.7109375" style="132" customWidth="1"/>
    <col min="27" max="16384" width="14.42578125" style="132"/>
  </cols>
  <sheetData>
    <row r="3" spans="1:16" ht="18" customHeight="1">
      <c r="A3" s="133"/>
      <c r="B3" s="134"/>
    </row>
    <row r="4" spans="1:16" ht="18" customHeight="1">
      <c r="A4" s="271" t="s">
        <v>33</v>
      </c>
      <c r="B4" s="271"/>
      <c r="C4" s="271"/>
      <c r="D4" s="271"/>
      <c r="E4" s="271"/>
    </row>
    <row r="5" spans="1:16" ht="22.5" customHeight="1">
      <c r="A5" s="272" t="s">
        <v>34</v>
      </c>
      <c r="B5" s="272"/>
      <c r="C5" s="272"/>
      <c r="D5" s="272"/>
      <c r="E5" s="272"/>
    </row>
    <row r="6" spans="1:16" ht="16.5" customHeight="1">
      <c r="A6" s="271" t="s">
        <v>35</v>
      </c>
      <c r="B6" s="271"/>
      <c r="C6" s="271"/>
      <c r="D6" s="271"/>
      <c r="E6" s="271"/>
    </row>
    <row r="7" spans="1:16" ht="12.75" customHeight="1">
      <c r="A7" s="135"/>
      <c r="B7" s="135"/>
      <c r="C7" s="135"/>
      <c r="D7" s="135"/>
      <c r="E7" s="135"/>
    </row>
    <row r="8" spans="1:16" ht="14.25" customHeight="1">
      <c r="B8" s="280" t="s">
        <v>169</v>
      </c>
      <c r="C8" s="280"/>
      <c r="D8" s="280"/>
      <c r="E8" s="273"/>
      <c r="F8" s="273"/>
      <c r="G8" s="273"/>
      <c r="H8" s="273"/>
      <c r="I8" s="273"/>
      <c r="J8" s="273"/>
    </row>
    <row r="9" spans="1:16" ht="18" customHeight="1">
      <c r="A9" s="274" t="s">
        <v>104</v>
      </c>
      <c r="B9" s="274"/>
      <c r="C9" s="274"/>
      <c r="D9" s="274"/>
      <c r="E9" s="274"/>
      <c r="K9" s="270"/>
      <c r="L9" s="270"/>
      <c r="M9" s="270"/>
      <c r="N9" s="270"/>
      <c r="O9" s="270"/>
      <c r="P9" s="270"/>
    </row>
    <row r="10" spans="1:16" ht="18" customHeight="1">
      <c r="A10" s="136"/>
      <c r="B10" s="136"/>
      <c r="C10" s="136"/>
      <c r="D10" s="136"/>
      <c r="E10" s="136"/>
      <c r="K10" s="137"/>
      <c r="L10" s="137"/>
      <c r="M10" s="137"/>
      <c r="N10" s="137"/>
      <c r="O10" s="137"/>
      <c r="P10" s="137"/>
    </row>
    <row r="11" spans="1:16" ht="12" customHeight="1" thickBot="1">
      <c r="C11" s="138"/>
      <c r="D11" s="135"/>
      <c r="E11" s="135"/>
      <c r="F11" s="135"/>
      <c r="G11" s="135"/>
      <c r="H11" s="135"/>
      <c r="I11" s="135"/>
      <c r="J11" s="135"/>
      <c r="K11" s="275"/>
      <c r="L11" s="275"/>
      <c r="M11" s="275"/>
      <c r="N11" s="275"/>
      <c r="O11" s="275"/>
      <c r="P11" s="275"/>
    </row>
    <row r="12" spans="1:16" ht="20.25" customHeight="1">
      <c r="B12" s="139" t="s">
        <v>105</v>
      </c>
      <c r="C12" s="140" t="s">
        <v>106</v>
      </c>
      <c r="D12" s="141">
        <v>3.5000000000000003E-2</v>
      </c>
      <c r="F12" s="142"/>
      <c r="G12" s="143"/>
      <c r="H12" s="144"/>
      <c r="I12" s="145"/>
      <c r="J12" s="145"/>
      <c r="K12" s="146"/>
    </row>
    <row r="13" spans="1:16" ht="20.25" customHeight="1">
      <c r="B13" s="147" t="s">
        <v>107</v>
      </c>
      <c r="C13" s="148" t="s">
        <v>108</v>
      </c>
      <c r="D13" s="149">
        <v>2.07E-2</v>
      </c>
      <c r="F13" s="276"/>
      <c r="G13" s="276"/>
      <c r="H13" s="276"/>
      <c r="I13" s="276"/>
      <c r="J13" s="276"/>
      <c r="K13" s="146"/>
    </row>
    <row r="14" spans="1:16" ht="22.5" customHeight="1">
      <c r="B14" s="147" t="s">
        <v>109</v>
      </c>
      <c r="C14" s="148" t="s">
        <v>110</v>
      </c>
      <c r="D14" s="149">
        <v>6.5000000000000002E-2</v>
      </c>
      <c r="F14" s="269"/>
      <c r="G14" s="269"/>
      <c r="H14" s="269"/>
      <c r="I14" s="269"/>
      <c r="J14" s="269"/>
      <c r="K14" s="146"/>
    </row>
    <row r="15" spans="1:16" ht="27" customHeight="1">
      <c r="B15" s="147" t="s">
        <v>111</v>
      </c>
      <c r="C15" s="148" t="s">
        <v>112</v>
      </c>
      <c r="D15" s="149">
        <v>5.0000000000000001E-3</v>
      </c>
      <c r="F15" s="142"/>
      <c r="G15" s="143"/>
      <c r="H15" s="144"/>
      <c r="I15" s="144"/>
      <c r="K15" s="146"/>
    </row>
    <row r="16" spans="1:16" ht="21.75" customHeight="1">
      <c r="B16" s="147" t="s">
        <v>113</v>
      </c>
      <c r="C16" s="148" t="s">
        <v>114</v>
      </c>
      <c r="D16" s="149">
        <v>0.05</v>
      </c>
      <c r="F16" s="142"/>
      <c r="G16" s="143"/>
      <c r="H16" s="144"/>
      <c r="I16" s="144"/>
      <c r="K16" s="146"/>
    </row>
    <row r="17" spans="1:26" ht="22.5" customHeight="1">
      <c r="A17" s="133"/>
      <c r="B17" s="150" t="s">
        <v>115</v>
      </c>
      <c r="C17" s="151"/>
      <c r="D17" s="152">
        <v>0</v>
      </c>
      <c r="E17" s="133"/>
      <c r="F17" s="142"/>
      <c r="G17" s="143"/>
      <c r="H17" s="144"/>
      <c r="I17" s="144"/>
      <c r="J17" s="133"/>
      <c r="K17" s="146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</row>
    <row r="18" spans="1:26" ht="19.5" customHeight="1" thickBot="1">
      <c r="B18" s="153" t="s">
        <v>116</v>
      </c>
      <c r="C18" s="154"/>
      <c r="D18" s="155">
        <v>3.6499999999999998E-2</v>
      </c>
      <c r="F18" s="142"/>
      <c r="G18" s="143"/>
      <c r="H18" s="144"/>
      <c r="I18" s="144"/>
      <c r="J18" s="156"/>
      <c r="K18" s="146"/>
    </row>
    <row r="19" spans="1:26" ht="12.75" customHeight="1">
      <c r="B19" s="157" t="s">
        <v>117</v>
      </c>
      <c r="C19" s="158"/>
      <c r="D19" s="159"/>
      <c r="F19" s="160"/>
      <c r="G19" s="160"/>
      <c r="H19" s="161"/>
      <c r="I19" s="144"/>
      <c r="K19" s="146"/>
    </row>
    <row r="20" spans="1:26" ht="12.75" customHeight="1" thickBot="1">
      <c r="B20" s="162" t="s">
        <v>118</v>
      </c>
      <c r="C20" s="163"/>
      <c r="D20" s="164"/>
      <c r="F20" s="142"/>
      <c r="G20" s="142"/>
      <c r="H20" s="160"/>
      <c r="I20" s="161"/>
      <c r="K20" s="146"/>
    </row>
    <row r="21" spans="1:26" ht="24" customHeight="1" thickBot="1">
      <c r="B21" s="277" t="s">
        <v>119</v>
      </c>
      <c r="C21" s="278"/>
      <c r="D21" s="165">
        <f>ROUND((((1+D12+D13)*(1+D14)*(1+D15))/(1-(D16+D17+D18))-1),4)</f>
        <v>0.2369</v>
      </c>
      <c r="F21" s="279"/>
      <c r="G21" s="268"/>
      <c r="H21" s="166"/>
      <c r="I21" s="160"/>
      <c r="K21" s="146"/>
      <c r="L21" s="133"/>
      <c r="M21" s="133"/>
      <c r="N21" s="133"/>
      <c r="O21" s="133"/>
    </row>
    <row r="22" spans="1:26" ht="12.75" customHeight="1">
      <c r="G22" s="167"/>
      <c r="H22" s="160"/>
      <c r="I22" s="166"/>
      <c r="K22" s="146"/>
      <c r="L22" s="133"/>
      <c r="M22" s="133"/>
      <c r="N22" s="133"/>
      <c r="O22" s="133"/>
    </row>
    <row r="23" spans="1:26" ht="12.75" customHeight="1">
      <c r="G23" s="167"/>
      <c r="H23" s="160"/>
      <c r="I23" s="166"/>
      <c r="K23" s="146"/>
      <c r="L23" s="133"/>
      <c r="M23" s="133"/>
      <c r="N23" s="133"/>
      <c r="O23" s="133"/>
    </row>
    <row r="24" spans="1:26" ht="12.75" customHeight="1">
      <c r="A24" s="168"/>
      <c r="B24" s="160"/>
      <c r="C24" s="160"/>
      <c r="G24" s="169"/>
      <c r="H24" s="169"/>
      <c r="I24" s="169"/>
      <c r="J24" s="169"/>
      <c r="K24" s="146"/>
      <c r="L24" s="133"/>
      <c r="M24" s="142"/>
      <c r="N24" s="143"/>
      <c r="O24" s="144"/>
    </row>
    <row r="25" spans="1:26" ht="12.75" customHeight="1">
      <c r="A25" s="266" t="s">
        <v>120</v>
      </c>
      <c r="B25" s="266"/>
      <c r="C25" s="266"/>
      <c r="D25" s="266"/>
      <c r="E25" s="266"/>
      <c r="F25" s="170"/>
      <c r="G25" s="171"/>
      <c r="H25" s="171"/>
      <c r="I25" s="171"/>
      <c r="J25" s="172"/>
      <c r="K25" s="146"/>
      <c r="L25" s="133"/>
      <c r="M25" s="142"/>
      <c r="N25" s="143"/>
      <c r="O25" s="144"/>
    </row>
    <row r="26" spans="1:26" ht="12.75" customHeight="1">
      <c r="C26" s="267"/>
      <c r="D26" s="268"/>
      <c r="E26" s="268"/>
      <c r="F26" s="268"/>
      <c r="G26" s="268"/>
      <c r="H26" s="268"/>
      <c r="I26" s="268"/>
      <c r="J26" s="169"/>
      <c r="K26" s="146"/>
      <c r="L26" s="133"/>
      <c r="M26" s="142"/>
      <c r="N26" s="269"/>
      <c r="O26" s="144"/>
    </row>
    <row r="27" spans="1:26" ht="12.75" customHeight="1">
      <c r="C27" s="169"/>
      <c r="D27" s="281" t="s">
        <v>160</v>
      </c>
      <c r="E27" s="281"/>
      <c r="F27" s="171"/>
      <c r="G27" s="171"/>
      <c r="H27" s="171"/>
      <c r="I27" s="171"/>
      <c r="J27" s="169"/>
      <c r="K27" s="146"/>
      <c r="L27" s="133"/>
      <c r="M27" s="142"/>
      <c r="N27" s="269"/>
      <c r="O27" s="144"/>
    </row>
    <row r="28" spans="1:26" ht="12.75" customHeight="1">
      <c r="B28" s="132" t="s">
        <v>171</v>
      </c>
      <c r="C28" s="169"/>
      <c r="D28" s="171"/>
      <c r="E28" s="171"/>
      <c r="F28" s="171"/>
      <c r="G28" s="171"/>
      <c r="H28" s="171"/>
      <c r="I28" s="171"/>
      <c r="J28" s="169"/>
      <c r="K28" s="146"/>
      <c r="L28" s="133"/>
      <c r="M28" s="142"/>
      <c r="N28" s="269"/>
      <c r="O28" s="144"/>
    </row>
    <row r="29" spans="1:26" ht="39.75" customHeight="1">
      <c r="B29" s="319" t="s">
        <v>172</v>
      </c>
      <c r="C29" s="169"/>
      <c r="D29" s="171"/>
      <c r="E29" s="171"/>
      <c r="F29" s="171"/>
      <c r="G29" s="171"/>
      <c r="H29" s="171"/>
      <c r="I29" s="171"/>
      <c r="J29" s="169"/>
      <c r="K29" s="146"/>
      <c r="L29" s="133"/>
      <c r="M29" s="142"/>
      <c r="N29" s="269"/>
      <c r="O29" s="144"/>
    </row>
    <row r="30" spans="1:26" ht="12.75" customHeight="1">
      <c r="C30" s="169"/>
      <c r="D30" s="171"/>
      <c r="E30" s="171"/>
      <c r="F30" s="171"/>
      <c r="G30" s="171"/>
      <c r="H30" s="171"/>
      <c r="I30" s="171"/>
      <c r="J30" s="169"/>
      <c r="K30" s="146"/>
      <c r="L30" s="133"/>
      <c r="M30" s="142"/>
      <c r="N30" s="269"/>
      <c r="O30" s="144"/>
    </row>
    <row r="31" spans="1:26" ht="12.75" customHeight="1">
      <c r="C31" s="169"/>
      <c r="D31" s="171"/>
      <c r="E31" s="171"/>
      <c r="F31" s="171"/>
      <c r="G31" s="171"/>
      <c r="H31" s="171"/>
      <c r="I31" s="171"/>
      <c r="J31" s="169"/>
      <c r="K31" s="146"/>
      <c r="L31" s="133"/>
      <c r="M31" s="142"/>
      <c r="N31" s="269"/>
      <c r="O31" s="144"/>
    </row>
    <row r="32" spans="1:26" ht="12.75" customHeight="1">
      <c r="C32" s="282"/>
      <c r="D32" s="268"/>
      <c r="E32" s="268"/>
      <c r="F32" s="268"/>
      <c r="G32" s="268"/>
      <c r="H32" s="268"/>
      <c r="I32" s="268"/>
      <c r="J32" s="268"/>
      <c r="K32" s="146"/>
    </row>
    <row r="33" spans="3:11" ht="12.75" customHeight="1">
      <c r="C33" s="174"/>
      <c r="D33" s="174"/>
      <c r="E33" s="174"/>
      <c r="F33" s="174"/>
      <c r="G33" s="174"/>
      <c r="H33" s="174"/>
      <c r="I33" s="174"/>
      <c r="J33" s="174"/>
      <c r="K33" s="146"/>
    </row>
    <row r="34" spans="3:11" ht="12.75" customHeight="1">
      <c r="C34" s="283"/>
      <c r="D34" s="284"/>
      <c r="E34" s="268"/>
      <c r="F34" s="268"/>
      <c r="G34" s="268"/>
      <c r="H34" s="268"/>
      <c r="I34" s="285"/>
      <c r="J34" s="286"/>
      <c r="K34" s="146"/>
    </row>
    <row r="35" spans="3:11" ht="12.75" customHeight="1">
      <c r="C35" s="268"/>
      <c r="D35" s="175"/>
      <c r="E35" s="287"/>
      <c r="F35" s="268"/>
      <c r="G35" s="268"/>
      <c r="H35" s="268"/>
      <c r="I35" s="268"/>
      <c r="J35" s="268"/>
      <c r="K35" s="146"/>
    </row>
    <row r="36" spans="3:11" ht="12.75" customHeight="1">
      <c r="C36" s="176"/>
      <c r="D36" s="175"/>
      <c r="E36" s="177"/>
      <c r="F36" s="177"/>
      <c r="G36" s="177"/>
      <c r="H36" s="177"/>
      <c r="I36" s="178"/>
      <c r="J36" s="173"/>
      <c r="K36" s="146"/>
    </row>
    <row r="37" spans="3:11" ht="12.75" customHeight="1">
      <c r="C37" s="288"/>
      <c r="D37" s="268"/>
      <c r="E37" s="268"/>
      <c r="F37" s="268"/>
      <c r="G37" s="268"/>
      <c r="H37" s="268"/>
      <c r="I37" s="268"/>
      <c r="J37" s="268"/>
      <c r="K37" s="146"/>
    </row>
    <row r="38" spans="3:11" ht="12.75" customHeight="1">
      <c r="C38" s="288"/>
      <c r="D38" s="268"/>
      <c r="E38" s="268"/>
      <c r="F38" s="268"/>
      <c r="G38" s="268"/>
      <c r="H38" s="268"/>
      <c r="I38" s="268"/>
      <c r="J38" s="268"/>
      <c r="K38" s="146"/>
    </row>
    <row r="39" spans="3:11" ht="12.75" customHeight="1">
      <c r="C39" s="288"/>
      <c r="D39" s="268"/>
      <c r="E39" s="268"/>
      <c r="F39" s="268"/>
      <c r="G39" s="268"/>
      <c r="H39" s="268"/>
      <c r="I39" s="268"/>
      <c r="J39" s="268"/>
      <c r="K39" s="146"/>
    </row>
    <row r="40" spans="3:11" ht="12.75" customHeight="1">
      <c r="C40" s="288"/>
      <c r="D40" s="268"/>
      <c r="E40" s="268"/>
      <c r="F40" s="268"/>
      <c r="G40" s="268"/>
      <c r="H40" s="268"/>
      <c r="I40" s="268"/>
      <c r="J40" s="268"/>
      <c r="K40" s="146"/>
    </row>
    <row r="41" spans="3:11" ht="12.75" customHeight="1">
      <c r="C41" s="176"/>
      <c r="D41" s="175"/>
      <c r="E41" s="177"/>
      <c r="F41" s="177"/>
      <c r="G41" s="177"/>
      <c r="H41" s="177"/>
      <c r="I41" s="178"/>
      <c r="J41" s="173"/>
      <c r="K41" s="146"/>
    </row>
    <row r="42" spans="3:11" ht="12.75" customHeight="1">
      <c r="C42" s="174"/>
      <c r="D42" s="174"/>
      <c r="E42" s="174"/>
      <c r="F42" s="174"/>
      <c r="G42" s="174"/>
      <c r="H42" s="283"/>
      <c r="I42" s="268"/>
      <c r="J42" s="289"/>
      <c r="K42" s="146"/>
    </row>
    <row r="43" spans="3:11" ht="12.75" customHeight="1">
      <c r="C43" s="179"/>
      <c r="D43" s="174"/>
      <c r="E43" s="174"/>
      <c r="F43" s="174"/>
      <c r="G43" s="174"/>
      <c r="H43" s="268"/>
      <c r="I43" s="268"/>
      <c r="J43" s="268"/>
      <c r="K43" s="146"/>
    </row>
    <row r="44" spans="3:11" ht="12.75" customHeight="1"/>
    <row r="45" spans="3:11" ht="12.75" customHeight="1"/>
    <row r="46" spans="3:11" ht="12.75" customHeight="1"/>
    <row r="47" spans="3:11" ht="12.75" customHeight="1"/>
    <row r="48" spans="3:11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9.5" customHeight="1"/>
    <row r="63" ht="12.75" customHeight="1"/>
    <row r="64" ht="12.75" customHeight="1"/>
    <row r="65" spans="1:7" ht="12.75" customHeight="1">
      <c r="A65" s="168"/>
      <c r="B65" s="160"/>
      <c r="C65" s="160"/>
    </row>
    <row r="66" spans="1:7" ht="12.75" customHeight="1"/>
    <row r="67" spans="1:7" ht="12.75" customHeight="1"/>
    <row r="68" spans="1:7" ht="12.75" customHeight="1"/>
    <row r="69" spans="1:7" ht="12.75" customHeight="1"/>
    <row r="70" spans="1:7" ht="12.75" customHeight="1"/>
    <row r="71" spans="1:7" ht="12.75" customHeight="1"/>
    <row r="72" spans="1:7" ht="12.75" customHeight="1"/>
    <row r="73" spans="1:7" ht="12.75" customHeight="1"/>
    <row r="74" spans="1:7" ht="12.75" customHeight="1"/>
    <row r="75" spans="1:7" ht="12.75" customHeight="1"/>
    <row r="76" spans="1:7" ht="12.75" customHeight="1"/>
    <row r="77" spans="1:7" ht="12.75" customHeight="1"/>
    <row r="78" spans="1:7" ht="12.75" customHeight="1">
      <c r="A78" s="180"/>
      <c r="B78" s="181"/>
      <c r="C78" s="181"/>
      <c r="D78" s="181"/>
      <c r="E78" s="181"/>
      <c r="F78" s="181"/>
      <c r="G78" s="181"/>
    </row>
    <row r="79" spans="1:7" ht="12.75" customHeight="1">
      <c r="A79" s="181"/>
      <c r="B79" s="181"/>
      <c r="C79" s="181"/>
      <c r="D79" s="181"/>
      <c r="E79" s="181"/>
      <c r="F79" s="181"/>
      <c r="G79" s="181"/>
    </row>
    <row r="80" spans="1:7" ht="12.75" customHeight="1">
      <c r="A80" s="181"/>
      <c r="B80" s="181"/>
      <c r="C80" s="181"/>
      <c r="D80" s="181"/>
      <c r="E80" s="181"/>
      <c r="F80" s="181"/>
      <c r="G80" s="181"/>
    </row>
    <row r="81" spans="1:7" ht="12.75" customHeight="1">
      <c r="A81" s="181"/>
      <c r="B81" s="181"/>
      <c r="C81" s="181"/>
      <c r="D81" s="181"/>
      <c r="E81" s="181"/>
      <c r="F81" s="181"/>
      <c r="G81" s="181"/>
    </row>
    <row r="82" spans="1:7" ht="12.75" customHeight="1"/>
    <row r="83" spans="1:7" ht="12.75" customHeight="1"/>
    <row r="84" spans="1:7" ht="12.75" customHeight="1"/>
    <row r="85" spans="1:7" ht="12.75" customHeight="1"/>
    <row r="86" spans="1:7" ht="12.75" customHeight="1"/>
    <row r="87" spans="1:7" ht="12.75" customHeight="1"/>
    <row r="88" spans="1:7" ht="12.75" customHeight="1"/>
    <row r="89" spans="1:7" ht="12.75" customHeight="1"/>
    <row r="90" spans="1:7" ht="12.75" customHeight="1"/>
    <row r="91" spans="1:7" ht="12.75" customHeight="1"/>
    <row r="92" spans="1:7" ht="12.75" customHeight="1"/>
    <row r="93" spans="1:7" ht="12.75" customHeight="1"/>
    <row r="94" spans="1:7" ht="12.75" customHeight="1"/>
    <row r="95" spans="1:7" ht="12.75" customHeight="1"/>
    <row r="96" spans="1:7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</sheetData>
  <mergeCells count="28">
    <mergeCell ref="C37:J37"/>
    <mergeCell ref="C38:J38"/>
    <mergeCell ref="C39:J39"/>
    <mergeCell ref="C40:J40"/>
    <mergeCell ref="H42:I43"/>
    <mergeCell ref="J42:J43"/>
    <mergeCell ref="C32:J32"/>
    <mergeCell ref="C34:C35"/>
    <mergeCell ref="D34:H34"/>
    <mergeCell ref="I34:I35"/>
    <mergeCell ref="J34:J35"/>
    <mergeCell ref="E35:H35"/>
    <mergeCell ref="A25:E25"/>
    <mergeCell ref="C26:I26"/>
    <mergeCell ref="N26:N31"/>
    <mergeCell ref="K9:P9"/>
    <mergeCell ref="A4:E4"/>
    <mergeCell ref="A5:E5"/>
    <mergeCell ref="A6:E6"/>
    <mergeCell ref="E8:J8"/>
    <mergeCell ref="A9:E9"/>
    <mergeCell ref="K11:P11"/>
    <mergeCell ref="F13:J13"/>
    <mergeCell ref="F14:J14"/>
    <mergeCell ref="B21:C21"/>
    <mergeCell ref="F21:G21"/>
    <mergeCell ref="B8:D8"/>
    <mergeCell ref="D27:E27"/>
  </mergeCells>
  <pageMargins left="0.51181102362204722" right="0.51181102362204722" top="0.78740157480314965" bottom="0.78740157480314965" header="0" footer="0"/>
  <pageSetup paperSize="9" scale="12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O145"/>
  <sheetViews>
    <sheetView topLeftCell="A88" zoomScale="70" zoomScaleNormal="70" zoomScaleSheetLayoutView="70" workbookViewId="0">
      <selection activeCell="F146" sqref="F146"/>
    </sheetView>
  </sheetViews>
  <sheetFormatPr defaultColWidth="8.85546875" defaultRowHeight="15"/>
  <cols>
    <col min="1" max="1" width="47" style="62" bestFit="1" customWidth="1"/>
    <col min="2" max="2" width="12.28515625" style="62" customWidth="1"/>
    <col min="3" max="3" width="7.42578125" style="62" customWidth="1"/>
    <col min="4" max="4" width="16.140625" style="62" customWidth="1"/>
    <col min="5" max="5" width="6.28515625" style="62" customWidth="1"/>
    <col min="6" max="6" width="11.85546875" style="62" customWidth="1"/>
    <col min="7" max="8" width="12" style="62" customWidth="1"/>
    <col min="9" max="9" width="4.28515625" style="62" customWidth="1"/>
    <col min="10" max="16384" width="8.85546875" style="62"/>
  </cols>
  <sheetData>
    <row r="3" spans="1:15" ht="18.75">
      <c r="A3" s="58"/>
      <c r="B3" s="59" t="s">
        <v>56</v>
      </c>
      <c r="C3" s="60"/>
      <c r="D3" s="60"/>
      <c r="E3" s="60"/>
      <c r="F3" s="61"/>
      <c r="G3" s="61"/>
      <c r="H3" s="61"/>
      <c r="I3" s="58"/>
      <c r="J3" s="58"/>
    </row>
    <row r="4" spans="1:15" ht="18.75">
      <c r="A4" s="58"/>
      <c r="B4" s="59" t="s">
        <v>57</v>
      </c>
      <c r="C4" s="60"/>
      <c r="D4" s="60"/>
      <c r="E4" s="60"/>
      <c r="F4" s="61"/>
      <c r="G4" s="61"/>
      <c r="H4" s="61"/>
      <c r="I4" s="63"/>
      <c r="J4" s="58"/>
      <c r="N4" s="64"/>
      <c r="O4" s="65"/>
    </row>
    <row r="5" spans="1:15" ht="18.75">
      <c r="A5" s="58"/>
      <c r="B5" s="129" t="s">
        <v>58</v>
      </c>
      <c r="C5" s="129"/>
      <c r="D5" s="129"/>
      <c r="E5" s="60"/>
      <c r="F5" s="61"/>
      <c r="G5" s="61"/>
      <c r="H5" s="61"/>
      <c r="I5" s="58"/>
      <c r="J5" s="58"/>
      <c r="N5" s="64"/>
      <c r="O5" s="65"/>
    </row>
    <row r="6" spans="1:15">
      <c r="A6" s="66"/>
      <c r="B6" s="66"/>
      <c r="C6" s="58"/>
      <c r="D6" s="58"/>
      <c r="E6" s="58"/>
      <c r="F6" s="58"/>
      <c r="G6" s="58"/>
      <c r="H6" s="58"/>
    </row>
    <row r="7" spans="1:15" ht="15.75">
      <c r="A7" s="58"/>
      <c r="B7" s="58"/>
      <c r="C7" s="67" t="s">
        <v>170</v>
      </c>
      <c r="D7" s="66"/>
      <c r="E7" s="66"/>
      <c r="F7" s="66"/>
      <c r="G7" s="66"/>
      <c r="H7" s="66"/>
      <c r="I7" s="64"/>
      <c r="J7" s="64"/>
      <c r="K7" s="65"/>
    </row>
    <row r="8" spans="1:15">
      <c r="A8" s="58"/>
      <c r="B8" s="58"/>
      <c r="C8" s="66"/>
      <c r="D8" s="66"/>
      <c r="E8" s="66"/>
      <c r="F8" s="66"/>
      <c r="G8" s="66"/>
      <c r="H8" s="66"/>
      <c r="I8" s="64"/>
      <c r="J8" s="64"/>
      <c r="K8" s="65"/>
    </row>
    <row r="9" spans="1:15">
      <c r="A9" s="58"/>
      <c r="B9" s="58"/>
      <c r="C9" s="66"/>
      <c r="D9" s="66"/>
      <c r="E9" s="66"/>
      <c r="F9" s="66"/>
      <c r="G9" s="66"/>
      <c r="H9" s="66"/>
      <c r="I9" s="64"/>
      <c r="J9" s="64"/>
      <c r="K9" s="65"/>
    </row>
    <row r="10" spans="1:15">
      <c r="A10" s="290" t="s">
        <v>59</v>
      </c>
      <c r="B10" s="290"/>
      <c r="C10" s="290"/>
      <c r="D10" s="290"/>
      <c r="E10" s="290"/>
      <c r="F10" s="290"/>
      <c r="G10" s="66"/>
      <c r="H10" s="66"/>
      <c r="I10" s="66"/>
      <c r="J10" s="66"/>
      <c r="K10" s="65"/>
    </row>
    <row r="11" spans="1:15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5"/>
    </row>
    <row r="12" spans="1:15" ht="10.9" customHeight="1">
      <c r="A12" s="292" t="s">
        <v>60</v>
      </c>
      <c r="B12" s="292"/>
      <c r="C12" s="292"/>
      <c r="D12" s="292"/>
      <c r="E12" s="292"/>
      <c r="F12" s="292"/>
      <c r="G12" s="66"/>
      <c r="H12" s="66"/>
      <c r="I12" s="64"/>
      <c r="J12" s="64"/>
      <c r="K12" s="65"/>
    </row>
    <row r="13" spans="1:15" ht="10.9" customHeight="1">
      <c r="A13" s="189"/>
      <c r="B13" s="68"/>
      <c r="C13" s="68"/>
      <c r="D13" s="68"/>
      <c r="E13" s="68"/>
      <c r="F13" s="68"/>
      <c r="G13" s="66"/>
      <c r="H13" s="66"/>
      <c r="I13" s="64"/>
      <c r="J13" s="64"/>
      <c r="K13" s="65"/>
    </row>
    <row r="14" spans="1:15" ht="16.899999999999999" customHeight="1">
      <c r="B14" s="293" t="s">
        <v>61</v>
      </c>
      <c r="C14" s="294"/>
      <c r="D14" s="294"/>
      <c r="E14" s="294"/>
      <c r="F14" s="295"/>
      <c r="G14" s="58"/>
      <c r="H14" s="58"/>
      <c r="I14" s="64"/>
      <c r="J14" s="64"/>
      <c r="K14" s="65"/>
    </row>
    <row r="15" spans="1:15">
      <c r="A15" s="74"/>
      <c r="B15" s="199" t="s">
        <v>62</v>
      </c>
      <c r="C15" s="296" t="s">
        <v>63</v>
      </c>
      <c r="D15" s="199" t="s">
        <v>64</v>
      </c>
      <c r="F15" s="71" t="s">
        <v>70</v>
      </c>
      <c r="G15" s="58"/>
      <c r="H15" s="58"/>
      <c r="I15" s="64"/>
      <c r="J15" s="64"/>
      <c r="K15" s="65"/>
    </row>
    <row r="16" spans="1:15">
      <c r="A16" s="58"/>
      <c r="B16" s="199">
        <v>2</v>
      </c>
      <c r="C16" s="297"/>
      <c r="D16" s="199">
        <v>1</v>
      </c>
      <c r="E16" s="202" t="s">
        <v>65</v>
      </c>
      <c r="F16" s="71">
        <f>B16*D16</f>
        <v>2</v>
      </c>
      <c r="G16" s="58"/>
      <c r="H16" s="58"/>
      <c r="I16" s="64"/>
      <c r="J16" s="64"/>
      <c r="K16" s="65"/>
    </row>
    <row r="17" spans="1:11">
      <c r="A17" s="58"/>
      <c r="B17" s="64"/>
      <c r="C17" s="70"/>
      <c r="D17" s="64"/>
      <c r="E17" s="70"/>
      <c r="F17" s="70"/>
      <c r="G17" s="58"/>
      <c r="H17" s="58"/>
      <c r="I17" s="64"/>
      <c r="J17" s="64"/>
      <c r="K17" s="65"/>
    </row>
    <row r="18" spans="1:11">
      <c r="A18" s="58"/>
      <c r="B18" s="64"/>
      <c r="C18" s="70"/>
      <c r="D18" s="64"/>
      <c r="E18" s="70"/>
      <c r="F18" s="70"/>
      <c r="G18" s="58"/>
      <c r="H18" s="58"/>
      <c r="I18" s="64"/>
      <c r="J18" s="64"/>
      <c r="K18" s="65"/>
    </row>
    <row r="19" spans="1:11" ht="19.899999999999999" customHeight="1">
      <c r="A19" s="298" t="s">
        <v>66</v>
      </c>
      <c r="B19" s="298"/>
      <c r="C19" s="298"/>
      <c r="D19" s="298"/>
      <c r="E19" s="298"/>
      <c r="F19" s="298"/>
      <c r="G19" s="58"/>
      <c r="H19" s="58"/>
      <c r="I19" s="64"/>
      <c r="J19" s="64"/>
      <c r="K19" s="65"/>
    </row>
    <row r="20" spans="1:11">
      <c r="A20" s="58"/>
      <c r="B20" s="64"/>
      <c r="C20" s="70"/>
      <c r="F20" s="70"/>
      <c r="G20" s="58"/>
      <c r="H20" s="58"/>
      <c r="I20" s="64"/>
      <c r="J20" s="64"/>
      <c r="K20" s="65"/>
    </row>
    <row r="21" spans="1:11">
      <c r="A21" s="58"/>
      <c r="B21" s="64"/>
      <c r="C21" s="70"/>
      <c r="D21" s="64"/>
      <c r="E21" s="71" t="s">
        <v>18</v>
      </c>
      <c r="F21" s="70"/>
      <c r="G21" s="58"/>
      <c r="H21" s="58"/>
      <c r="I21" s="64"/>
      <c r="J21" s="64"/>
      <c r="K21" s="65"/>
    </row>
    <row r="22" spans="1:11">
      <c r="A22" s="58"/>
      <c r="B22" s="64"/>
      <c r="C22" s="70"/>
      <c r="D22" s="69" t="s">
        <v>67</v>
      </c>
      <c r="E22" s="71">
        <v>7</v>
      </c>
      <c r="F22" s="70"/>
      <c r="G22" s="58"/>
      <c r="H22" s="58"/>
      <c r="I22" s="64"/>
      <c r="J22" s="64"/>
      <c r="K22" s="65"/>
    </row>
    <row r="23" spans="1:11">
      <c r="A23" s="58"/>
      <c r="B23" s="64"/>
      <c r="C23" s="70"/>
      <c r="D23" s="74"/>
      <c r="E23" s="70"/>
      <c r="F23" s="70"/>
      <c r="G23" s="58"/>
      <c r="H23" s="58"/>
      <c r="I23" s="64"/>
      <c r="J23" s="64"/>
      <c r="K23" s="65"/>
    </row>
    <row r="24" spans="1:11">
      <c r="A24" s="299" t="s">
        <v>68</v>
      </c>
      <c r="B24" s="299"/>
      <c r="C24" s="299"/>
      <c r="D24" s="299"/>
      <c r="E24" s="299"/>
      <c r="F24" s="299"/>
      <c r="G24" s="58"/>
      <c r="H24" s="58"/>
      <c r="I24" s="64"/>
      <c r="J24" s="64"/>
      <c r="K24" s="65"/>
    </row>
    <row r="25" spans="1:11">
      <c r="A25" s="58"/>
      <c r="B25" s="64"/>
      <c r="C25" s="70"/>
      <c r="D25" s="74"/>
      <c r="E25" s="70"/>
      <c r="F25" s="70"/>
      <c r="G25" s="58"/>
      <c r="H25" s="58"/>
      <c r="I25" s="64"/>
      <c r="J25" s="64"/>
      <c r="K25" s="65"/>
    </row>
    <row r="26" spans="1:11">
      <c r="A26" s="58"/>
      <c r="B26" s="64"/>
      <c r="C26" s="70"/>
      <c r="D26" s="74"/>
      <c r="E26" s="70"/>
      <c r="F26" s="70"/>
      <c r="G26" s="58"/>
      <c r="H26" s="58"/>
      <c r="I26" s="64"/>
      <c r="J26" s="64"/>
      <c r="K26" s="65"/>
    </row>
    <row r="27" spans="1:11">
      <c r="A27" s="58"/>
      <c r="B27" s="69" t="s">
        <v>62</v>
      </c>
      <c r="C27" s="75"/>
      <c r="D27" s="69" t="s">
        <v>64</v>
      </c>
      <c r="E27" s="75"/>
      <c r="F27" s="71" t="s">
        <v>70</v>
      </c>
      <c r="G27" s="58"/>
      <c r="H27" s="58"/>
      <c r="I27" s="64"/>
      <c r="J27" s="64"/>
      <c r="K27" s="65"/>
    </row>
    <row r="28" spans="1:11">
      <c r="A28" s="58"/>
      <c r="B28" s="199">
        <v>5</v>
      </c>
      <c r="C28" s="202" t="s">
        <v>63</v>
      </c>
      <c r="D28" s="199">
        <v>4</v>
      </c>
      <c r="E28" s="71" t="s">
        <v>65</v>
      </c>
      <c r="F28" s="71">
        <f>B28*D28</f>
        <v>20</v>
      </c>
      <c r="G28" s="58"/>
      <c r="H28" s="58"/>
      <c r="I28" s="64"/>
      <c r="J28" s="64"/>
      <c r="K28" s="65"/>
    </row>
    <row r="29" spans="1:11">
      <c r="A29" s="58"/>
      <c r="B29" s="64"/>
      <c r="C29" s="58"/>
      <c r="D29" s="64"/>
      <c r="E29" s="58"/>
      <c r="F29" s="72" t="s">
        <v>11</v>
      </c>
      <c r="G29" s="58"/>
      <c r="H29" s="58"/>
      <c r="I29" s="64"/>
      <c r="J29" s="64"/>
      <c r="K29" s="65"/>
    </row>
    <row r="30" spans="1:11">
      <c r="A30" s="290" t="s">
        <v>69</v>
      </c>
      <c r="B30" s="290"/>
      <c r="C30" s="290"/>
      <c r="D30" s="290"/>
      <c r="E30" s="290"/>
      <c r="F30" s="290"/>
      <c r="G30" s="58"/>
      <c r="H30" s="58"/>
      <c r="I30" s="58"/>
      <c r="J30" s="58"/>
    </row>
    <row r="31" spans="1:11">
      <c r="A31" s="198"/>
      <c r="B31" s="198"/>
      <c r="C31" s="58"/>
      <c r="D31" s="58"/>
      <c r="E31" s="58"/>
      <c r="F31" s="58"/>
      <c r="G31" s="58"/>
      <c r="H31" s="58"/>
      <c r="I31" s="58"/>
      <c r="J31" s="58"/>
    </row>
    <row r="32" spans="1:11">
      <c r="A32" s="290" t="s">
        <v>143</v>
      </c>
      <c r="B32" s="290"/>
      <c r="C32" s="58"/>
      <c r="D32" s="58"/>
      <c r="E32" s="58"/>
      <c r="F32" s="58"/>
      <c r="G32" s="58"/>
      <c r="H32" s="58"/>
      <c r="I32" s="58"/>
      <c r="J32" s="58"/>
    </row>
    <row r="33" spans="1:10" ht="15.75">
      <c r="A33" s="61" t="s">
        <v>161</v>
      </c>
      <c r="B33" s="64"/>
      <c r="C33" s="73"/>
      <c r="D33" s="70"/>
      <c r="E33" s="58"/>
      <c r="F33" s="58"/>
      <c r="G33" s="58"/>
      <c r="H33" s="58"/>
      <c r="I33" s="58"/>
      <c r="J33" s="58"/>
    </row>
    <row r="34" spans="1:10" ht="15.75">
      <c r="A34" s="199" t="s">
        <v>131</v>
      </c>
      <c r="B34" s="69" t="s">
        <v>137</v>
      </c>
      <c r="C34" s="73"/>
      <c r="D34" s="69" t="s">
        <v>162</v>
      </c>
      <c r="E34" s="64"/>
      <c r="F34" s="69" t="s">
        <v>64</v>
      </c>
      <c r="G34" s="64"/>
      <c r="H34" s="69" t="s">
        <v>138</v>
      </c>
      <c r="I34" s="64"/>
      <c r="J34" s="64"/>
    </row>
    <row r="35" spans="1:10" ht="15.75">
      <c r="A35" s="64"/>
      <c r="B35" s="199">
        <v>1</v>
      </c>
      <c r="C35" s="187" t="s">
        <v>132</v>
      </c>
      <c r="D35" s="202">
        <v>5</v>
      </c>
      <c r="E35" s="199" t="s">
        <v>132</v>
      </c>
      <c r="F35" s="199">
        <v>1</v>
      </c>
      <c r="G35" s="199" t="s">
        <v>63</v>
      </c>
      <c r="H35" s="188">
        <v>4</v>
      </c>
      <c r="I35" s="199" t="s">
        <v>65</v>
      </c>
      <c r="J35" s="199">
        <f>B35*D35*F35*H35</f>
        <v>20</v>
      </c>
    </row>
    <row r="36" spans="1:10" ht="15.75">
      <c r="A36" s="64"/>
      <c r="B36" s="64"/>
      <c r="C36" s="73"/>
      <c r="D36" s="70"/>
      <c r="E36" s="64"/>
      <c r="F36" s="64"/>
      <c r="G36" s="64"/>
      <c r="H36" s="64"/>
      <c r="I36" s="64"/>
      <c r="J36" s="58"/>
    </row>
    <row r="37" spans="1:10" ht="15.75">
      <c r="A37" s="64"/>
      <c r="B37" s="64"/>
      <c r="C37" s="73"/>
      <c r="D37" s="70"/>
      <c r="E37" s="58"/>
      <c r="F37" s="58"/>
      <c r="G37" s="58"/>
      <c r="H37" s="69" t="s">
        <v>163</v>
      </c>
      <c r="I37" s="58"/>
      <c r="J37" s="58"/>
    </row>
    <row r="38" spans="1:10" ht="15.75">
      <c r="A38" s="64"/>
      <c r="B38" s="64"/>
      <c r="C38" s="73"/>
      <c r="D38" s="70"/>
      <c r="E38" s="58"/>
      <c r="F38" s="58"/>
      <c r="G38" s="69" t="s">
        <v>75</v>
      </c>
      <c r="H38" s="69">
        <f>J35</f>
        <v>20</v>
      </c>
      <c r="I38" s="58"/>
      <c r="J38" s="58"/>
    </row>
    <row r="39" spans="1:10">
      <c r="A39" s="198"/>
      <c r="B39" s="198"/>
      <c r="C39" s="58"/>
      <c r="D39" s="58"/>
      <c r="E39" s="58"/>
      <c r="F39" s="58"/>
      <c r="G39" s="58"/>
      <c r="H39" s="58"/>
      <c r="I39" s="58"/>
      <c r="J39" s="58"/>
    </row>
    <row r="40" spans="1:10">
      <c r="A40" s="209" t="s">
        <v>136</v>
      </c>
      <c r="B40" s="191"/>
      <c r="C40" s="191"/>
      <c r="D40" s="191"/>
      <c r="E40" s="191"/>
      <c r="F40" s="192"/>
      <c r="G40" s="58"/>
      <c r="H40" s="58"/>
      <c r="I40" s="58"/>
      <c r="J40" s="58"/>
    </row>
    <row r="41" spans="1:10">
      <c r="A41" s="291" t="s">
        <v>99</v>
      </c>
      <c r="B41" s="291"/>
      <c r="C41" s="291"/>
      <c r="D41" s="291"/>
      <c r="E41" s="291"/>
      <c r="F41" s="291"/>
      <c r="G41" s="58"/>
      <c r="H41" s="58"/>
      <c r="I41" s="58"/>
      <c r="J41" s="58"/>
    </row>
    <row r="42" spans="1:10" ht="10.9" customHeight="1">
      <c r="A42" s="291"/>
      <c r="B42" s="291"/>
      <c r="C42" s="291"/>
      <c r="D42" s="291"/>
      <c r="E42" s="291"/>
      <c r="F42" s="291"/>
      <c r="G42" s="58"/>
      <c r="H42" s="58"/>
      <c r="I42" s="58"/>
      <c r="J42" s="58"/>
    </row>
    <row r="43" spans="1:10">
      <c r="A43" s="76"/>
      <c r="B43" s="76"/>
      <c r="C43" s="76"/>
      <c r="D43" s="76"/>
      <c r="E43" s="76"/>
      <c r="F43" s="76"/>
      <c r="G43" s="58"/>
      <c r="H43" s="58"/>
      <c r="I43" s="58"/>
      <c r="J43" s="58"/>
    </row>
    <row r="44" spans="1:10">
      <c r="C44" s="76"/>
      <c r="D44" s="76"/>
      <c r="E44" s="76"/>
      <c r="F44" s="76"/>
      <c r="G44" s="58"/>
      <c r="H44" s="58"/>
      <c r="I44" s="58"/>
      <c r="J44" s="58"/>
    </row>
    <row r="45" spans="1:10" ht="15.75">
      <c r="A45" s="308" t="s">
        <v>131</v>
      </c>
      <c r="B45" s="308"/>
      <c r="C45" s="73"/>
      <c r="D45" s="70"/>
      <c r="E45" s="58"/>
      <c r="F45" s="58"/>
      <c r="G45" s="58"/>
      <c r="H45" s="58"/>
      <c r="I45" s="58"/>
      <c r="J45" s="58"/>
    </row>
    <row r="46" spans="1:10" ht="15.75">
      <c r="A46" s="200" t="s">
        <v>127</v>
      </c>
      <c r="B46" s="184">
        <v>124.62</v>
      </c>
      <c r="C46" s="73"/>
      <c r="D46" s="70"/>
      <c r="E46" s="58"/>
      <c r="F46" s="58"/>
      <c r="G46" s="58"/>
      <c r="H46" s="58"/>
      <c r="I46" s="58"/>
      <c r="J46" s="58"/>
    </row>
    <row r="47" spans="1:10" ht="15.75">
      <c r="A47" s="200" t="s">
        <v>164</v>
      </c>
      <c r="B47" s="214">
        <v>1.65</v>
      </c>
      <c r="C47" s="73"/>
      <c r="D47" s="70"/>
      <c r="E47" s="58"/>
      <c r="F47" s="58"/>
      <c r="G47" s="58"/>
      <c r="H47" s="58"/>
      <c r="I47" s="58"/>
      <c r="J47" s="58"/>
    </row>
    <row r="48" spans="1:10" ht="15.75">
      <c r="A48" s="185" t="s">
        <v>165</v>
      </c>
      <c r="B48" s="184">
        <v>1.62</v>
      </c>
      <c r="C48" s="73"/>
      <c r="D48" s="70"/>
      <c r="E48" s="58"/>
      <c r="F48" s="58"/>
      <c r="G48" s="58"/>
      <c r="H48" s="58"/>
      <c r="I48" s="58"/>
      <c r="J48" s="58"/>
    </row>
    <row r="49" spans="1:10" ht="15.75">
      <c r="A49" s="200" t="s">
        <v>128</v>
      </c>
      <c r="B49" s="184">
        <f>AVERAGE(B47:B48)</f>
        <v>1.635</v>
      </c>
      <c r="C49" s="73"/>
      <c r="D49" s="70"/>
      <c r="E49" s="58"/>
      <c r="F49" s="58"/>
      <c r="G49" s="58"/>
      <c r="H49" s="58"/>
      <c r="I49" s="58"/>
      <c r="J49" s="58"/>
    </row>
    <row r="50" spans="1:10" ht="15.75">
      <c r="A50" s="201" t="s">
        <v>129</v>
      </c>
      <c r="B50" s="199">
        <f>ROUND(B46*B49,2)</f>
        <v>203.75</v>
      </c>
      <c r="C50" s="73"/>
      <c r="D50" s="70"/>
      <c r="E50" s="58"/>
      <c r="F50" s="58"/>
      <c r="G50" s="58"/>
      <c r="H50" s="58"/>
      <c r="I50" s="58"/>
      <c r="J50" s="58"/>
    </row>
    <row r="51" spans="1:10" ht="15.75">
      <c r="A51" s="61"/>
      <c r="B51" s="64"/>
      <c r="C51" s="73"/>
      <c r="D51" s="70"/>
      <c r="E51" s="58"/>
      <c r="F51" s="58"/>
      <c r="G51" s="58"/>
      <c r="H51" s="58"/>
      <c r="I51" s="58"/>
      <c r="J51" s="58"/>
    </row>
    <row r="52" spans="1:10" ht="15.75">
      <c r="A52" s="69" t="s">
        <v>75</v>
      </c>
      <c r="B52" s="69">
        <f>B50</f>
        <v>203.75</v>
      </c>
      <c r="C52" s="73"/>
      <c r="D52" s="70"/>
      <c r="E52" s="58"/>
      <c r="F52" s="58"/>
      <c r="G52" s="58"/>
      <c r="H52" s="58"/>
      <c r="I52" s="58"/>
      <c r="J52" s="58"/>
    </row>
    <row r="53" spans="1:10" ht="15.75">
      <c r="A53" s="61"/>
      <c r="B53" s="64"/>
      <c r="C53" s="73"/>
      <c r="D53" s="70"/>
      <c r="E53" s="58"/>
      <c r="F53" s="58"/>
      <c r="G53" s="58"/>
      <c r="H53" s="58"/>
      <c r="I53" s="58"/>
      <c r="J53" s="58"/>
    </row>
    <row r="54" spans="1:10">
      <c r="A54" s="290" t="s">
        <v>159</v>
      </c>
      <c r="B54" s="290"/>
      <c r="C54" s="290"/>
      <c r="D54" s="290"/>
      <c r="E54" s="290"/>
      <c r="F54" s="290"/>
      <c r="G54" s="58"/>
      <c r="H54" s="58"/>
      <c r="I54" s="58"/>
      <c r="J54" s="58"/>
    </row>
    <row r="55" spans="1:10" ht="15.75">
      <c r="A55" s="61"/>
      <c r="B55" s="64"/>
      <c r="C55" s="73"/>
      <c r="D55" s="70"/>
      <c r="E55" s="58"/>
      <c r="F55" s="58"/>
      <c r="G55" s="58"/>
      <c r="H55" s="58"/>
      <c r="I55" s="58"/>
      <c r="J55" s="58"/>
    </row>
    <row r="56" spans="1:10" ht="15.75">
      <c r="A56" s="61"/>
      <c r="B56" s="64"/>
      <c r="C56" s="73"/>
      <c r="D56" s="70"/>
      <c r="E56" s="58"/>
      <c r="F56" s="58"/>
      <c r="G56" s="58"/>
      <c r="H56" s="58"/>
      <c r="I56" s="58"/>
      <c r="J56" s="58"/>
    </row>
    <row r="57" spans="1:10">
      <c r="B57" s="64"/>
      <c r="C57" s="70"/>
      <c r="D57" s="70"/>
      <c r="E57" s="58"/>
      <c r="F57" s="58"/>
      <c r="G57" s="58"/>
      <c r="H57" s="58"/>
      <c r="I57" s="58"/>
      <c r="J57" s="58"/>
    </row>
    <row r="58" spans="1:10">
      <c r="A58" s="199" t="s">
        <v>130</v>
      </c>
      <c r="B58" s="199">
        <v>4</v>
      </c>
      <c r="C58" s="202" t="s">
        <v>63</v>
      </c>
      <c r="D58" s="202">
        <v>5</v>
      </c>
      <c r="E58" s="199" t="s">
        <v>65</v>
      </c>
      <c r="F58" s="199">
        <f>B58*D58</f>
        <v>20</v>
      </c>
      <c r="G58" s="58"/>
      <c r="H58" s="58"/>
      <c r="I58" s="58"/>
      <c r="J58" s="58"/>
    </row>
    <row r="59" spans="1:10">
      <c r="B59" s="64"/>
      <c r="C59" s="70"/>
      <c r="D59" s="309" t="s">
        <v>133</v>
      </c>
      <c r="E59" s="309"/>
      <c r="F59" s="69">
        <f>SUM(F58:F58)</f>
        <v>20</v>
      </c>
      <c r="G59" s="58"/>
      <c r="H59" s="58"/>
      <c r="I59" s="58"/>
      <c r="J59" s="58"/>
    </row>
    <row r="60" spans="1:10">
      <c r="A60" s="61"/>
      <c r="B60" s="64"/>
      <c r="C60" s="70"/>
      <c r="D60" s="70"/>
      <c r="E60" s="58"/>
      <c r="F60" s="58"/>
      <c r="G60" s="58"/>
      <c r="H60" s="58"/>
      <c r="I60" s="58"/>
      <c r="J60" s="58"/>
    </row>
    <row r="61" spans="1:10" ht="15.75">
      <c r="A61" s="58"/>
      <c r="B61" s="58"/>
      <c r="C61" s="73"/>
      <c r="D61" s="70"/>
      <c r="E61" s="58"/>
      <c r="F61" s="58"/>
      <c r="G61" s="58"/>
      <c r="H61" s="58"/>
      <c r="I61" s="58"/>
      <c r="J61" s="58"/>
    </row>
    <row r="62" spans="1:10" ht="15.6" customHeight="1">
      <c r="A62" s="290" t="s">
        <v>144</v>
      </c>
      <c r="B62" s="290"/>
      <c r="C62" s="290"/>
      <c r="D62" s="290"/>
      <c r="E62" s="290"/>
      <c r="F62" s="290"/>
      <c r="G62" s="58"/>
      <c r="H62" s="58"/>
      <c r="I62" s="58"/>
      <c r="J62" s="58"/>
    </row>
    <row r="63" spans="1:10" ht="15.75">
      <c r="A63" s="58"/>
      <c r="B63" s="58"/>
      <c r="C63" s="73"/>
      <c r="D63" s="70"/>
      <c r="E63" s="58"/>
      <c r="F63" s="58"/>
      <c r="G63" s="58"/>
      <c r="H63" s="58"/>
      <c r="I63" s="58"/>
      <c r="J63" s="58"/>
    </row>
    <row r="64" spans="1:10" ht="15.75">
      <c r="A64" s="58"/>
      <c r="B64" s="69" t="s">
        <v>78</v>
      </c>
      <c r="C64" s="73"/>
      <c r="D64" s="70"/>
      <c r="E64" s="58"/>
      <c r="F64" s="58"/>
      <c r="G64" s="58"/>
      <c r="H64" s="58"/>
      <c r="I64" s="58"/>
      <c r="J64" s="58"/>
    </row>
    <row r="65" spans="1:10" ht="15.75">
      <c r="A65" s="211" t="s">
        <v>1</v>
      </c>
      <c r="B65" s="199">
        <f>B46</f>
        <v>124.62</v>
      </c>
      <c r="C65" s="73"/>
      <c r="D65" s="70"/>
      <c r="E65" s="58"/>
      <c r="F65" s="58"/>
      <c r="G65" s="58"/>
      <c r="H65" s="58"/>
      <c r="I65" s="58"/>
      <c r="J65" s="58"/>
    </row>
    <row r="66" spans="1:10" ht="15.75">
      <c r="A66" s="69" t="s">
        <v>75</v>
      </c>
      <c r="B66" s="212">
        <f>SUM(B65:B65)</f>
        <v>124.62</v>
      </c>
      <c r="C66" s="73"/>
      <c r="D66" s="70"/>
      <c r="E66" s="58"/>
      <c r="F66" s="58"/>
      <c r="G66" s="58"/>
      <c r="H66" s="58"/>
      <c r="I66" s="58"/>
      <c r="J66" s="58"/>
    </row>
    <row r="67" spans="1:10" ht="15.75">
      <c r="A67" s="58"/>
      <c r="B67" s="58"/>
      <c r="C67" s="73"/>
      <c r="D67" s="70"/>
      <c r="E67" s="58"/>
      <c r="F67" s="58"/>
      <c r="G67" s="58"/>
      <c r="H67" s="58"/>
      <c r="I67" s="58"/>
      <c r="J67" s="58"/>
    </row>
    <row r="68" spans="1:10" ht="15.6" customHeight="1">
      <c r="A68" s="290" t="s">
        <v>145</v>
      </c>
      <c r="B68" s="290"/>
      <c r="C68" s="290"/>
      <c r="D68" s="290"/>
      <c r="E68" s="290"/>
      <c r="F68" s="290"/>
      <c r="G68" s="58"/>
      <c r="H68" s="58"/>
      <c r="I68" s="58"/>
      <c r="J68" s="58"/>
    </row>
    <row r="69" spans="1:10" ht="15.75">
      <c r="A69" s="58"/>
      <c r="B69" s="58"/>
      <c r="C69" s="73"/>
      <c r="D69" s="70"/>
      <c r="E69" s="58"/>
      <c r="F69" s="58"/>
      <c r="G69" s="58"/>
      <c r="H69" s="58"/>
      <c r="I69" s="58"/>
      <c r="J69" s="58"/>
    </row>
    <row r="70" spans="1:10">
      <c r="A70" s="58"/>
      <c r="B70" s="208" t="s">
        <v>157</v>
      </c>
      <c r="C70" s="199" t="s">
        <v>12</v>
      </c>
      <c r="D70" s="70"/>
      <c r="E70" s="58"/>
      <c r="F70" s="58"/>
      <c r="G70" s="58"/>
      <c r="H70" s="58"/>
      <c r="I70" s="58"/>
      <c r="J70" s="58"/>
    </row>
    <row r="71" spans="1:10">
      <c r="A71" s="207" t="s">
        <v>147</v>
      </c>
      <c r="B71" s="199">
        <v>0.3</v>
      </c>
      <c r="C71" s="199">
        <f>ROUND(3.14*B71*B71,2)</f>
        <v>0.28000000000000003</v>
      </c>
      <c r="D71" s="70"/>
      <c r="E71" s="58"/>
      <c r="F71" s="58"/>
      <c r="G71" s="58"/>
      <c r="H71" s="58"/>
      <c r="I71" s="58"/>
      <c r="J71" s="58"/>
    </row>
    <row r="72" spans="1:10">
      <c r="A72" s="207" t="s">
        <v>156</v>
      </c>
      <c r="B72" s="199">
        <v>0.15</v>
      </c>
      <c r="C72" s="199">
        <f>ROUND(3.14*B72*B72,2)</f>
        <v>7.0000000000000007E-2</v>
      </c>
      <c r="D72" s="70"/>
      <c r="E72" s="58"/>
      <c r="F72" s="58"/>
      <c r="G72" s="58"/>
      <c r="H72" s="58"/>
      <c r="I72" s="58"/>
      <c r="J72" s="58"/>
    </row>
    <row r="73" spans="1:10" ht="15.75">
      <c r="A73" s="70"/>
      <c r="B73" s="64"/>
      <c r="C73" s="73"/>
      <c r="D73" s="70"/>
      <c r="E73" s="58"/>
      <c r="F73" s="58"/>
      <c r="G73" s="58"/>
      <c r="H73" s="58"/>
      <c r="I73" s="58"/>
      <c r="J73" s="58"/>
    </row>
    <row r="74" spans="1:10" ht="15.75">
      <c r="A74" s="70"/>
      <c r="B74" s="64"/>
      <c r="C74" s="73"/>
      <c r="D74" s="70"/>
      <c r="E74" s="58"/>
      <c r="F74" s="58"/>
      <c r="G74" s="58"/>
      <c r="H74" s="58"/>
      <c r="I74" s="58"/>
      <c r="J74" s="58"/>
    </row>
    <row r="75" spans="1:10" ht="15.75">
      <c r="A75" s="58"/>
      <c r="B75" s="58"/>
      <c r="C75" s="73"/>
      <c r="D75" s="70"/>
      <c r="E75" s="58"/>
      <c r="F75" s="58"/>
      <c r="G75" s="58"/>
      <c r="H75" s="58"/>
      <c r="I75" s="58"/>
      <c r="J75" s="58"/>
    </row>
    <row r="76" spans="1:10" ht="15.6" customHeight="1">
      <c r="A76" s="210" t="s">
        <v>146</v>
      </c>
      <c r="B76" s="58"/>
      <c r="C76" s="58"/>
      <c r="D76" s="58"/>
      <c r="E76" s="58"/>
      <c r="F76" s="58"/>
      <c r="G76" s="58"/>
      <c r="H76" s="58"/>
      <c r="I76" s="58"/>
      <c r="J76" s="58"/>
    </row>
    <row r="77" spans="1:10" ht="15.75">
      <c r="A77" s="61"/>
      <c r="B77" s="61"/>
      <c r="C77" s="73"/>
      <c r="D77" s="70"/>
      <c r="E77" s="58"/>
      <c r="F77" s="58"/>
      <c r="G77" s="58"/>
      <c r="H77" s="58"/>
      <c r="I77" s="58"/>
      <c r="J77" s="58"/>
    </row>
    <row r="78" spans="1:10" ht="15.75">
      <c r="A78" s="58"/>
      <c r="B78" s="199" t="s">
        <v>62</v>
      </c>
      <c r="C78" s="73"/>
      <c r="D78" s="202" t="s">
        <v>74</v>
      </c>
      <c r="E78" s="58"/>
      <c r="F78" s="202" t="s">
        <v>76</v>
      </c>
      <c r="G78" s="58"/>
      <c r="H78" s="58"/>
      <c r="I78" s="58"/>
      <c r="J78" s="58"/>
    </row>
    <row r="79" spans="1:10">
      <c r="A79" s="205" t="s">
        <v>1</v>
      </c>
      <c r="B79" s="199">
        <f>B66</f>
        <v>124.62</v>
      </c>
      <c r="C79" s="202" t="s">
        <v>63</v>
      </c>
      <c r="D79" s="202">
        <f>$C$71</f>
        <v>0.28000000000000003</v>
      </c>
      <c r="E79" s="199" t="s">
        <v>65</v>
      </c>
      <c r="F79" s="199">
        <f>ROUND(B79*D79,2)</f>
        <v>34.89</v>
      </c>
      <c r="G79" s="58"/>
      <c r="H79" s="58"/>
      <c r="I79" s="58"/>
      <c r="J79" s="58"/>
    </row>
    <row r="80" spans="1:10" ht="15.75">
      <c r="A80" s="58"/>
      <c r="B80" s="58"/>
      <c r="C80" s="73"/>
      <c r="D80" s="70"/>
      <c r="E80" s="199" t="s">
        <v>75</v>
      </c>
      <c r="F80" s="199">
        <f>SUM(F79:F79)</f>
        <v>34.89</v>
      </c>
      <c r="G80" s="58"/>
      <c r="H80" s="58"/>
      <c r="I80" s="58"/>
      <c r="J80" s="58"/>
    </row>
    <row r="81" spans="1:10" ht="15.75">
      <c r="A81" s="58"/>
      <c r="B81" s="58"/>
      <c r="C81" s="73"/>
      <c r="D81" s="70"/>
      <c r="E81" s="64"/>
      <c r="F81" s="64"/>
      <c r="G81" s="58"/>
      <c r="H81" s="58"/>
      <c r="I81" s="58"/>
      <c r="J81" s="58"/>
    </row>
    <row r="82" spans="1:10" ht="15.6" customHeight="1">
      <c r="A82" s="306" t="s">
        <v>155</v>
      </c>
      <c r="B82" s="307"/>
      <c r="C82" s="307"/>
      <c r="D82" s="307"/>
      <c r="E82" s="307"/>
      <c r="F82" s="307"/>
      <c r="G82" s="58"/>
      <c r="H82" s="58"/>
      <c r="I82" s="58"/>
      <c r="J82" s="58"/>
    </row>
    <row r="83" spans="1:10" ht="15.75">
      <c r="B83" s="58"/>
      <c r="C83" s="73"/>
      <c r="D83" s="70"/>
      <c r="E83" s="64"/>
      <c r="F83" s="64"/>
      <c r="G83" s="58"/>
      <c r="H83" s="58"/>
      <c r="I83" s="58"/>
      <c r="J83" s="58"/>
    </row>
    <row r="84" spans="1:10" ht="15.75">
      <c r="A84" s="58"/>
      <c r="B84" s="199" t="s">
        <v>62</v>
      </c>
      <c r="C84" s="73"/>
      <c r="D84" s="202" t="s">
        <v>74</v>
      </c>
      <c r="E84" s="58"/>
      <c r="F84" s="202" t="s">
        <v>76</v>
      </c>
      <c r="G84" s="58"/>
      <c r="H84" s="58"/>
      <c r="I84" s="58"/>
      <c r="J84" s="58"/>
    </row>
    <row r="85" spans="1:10">
      <c r="A85" s="205" t="s">
        <v>1</v>
      </c>
      <c r="B85" s="199">
        <v>20</v>
      </c>
      <c r="C85" s="202" t="s">
        <v>63</v>
      </c>
      <c r="D85" s="202">
        <f>$C$72</f>
        <v>7.0000000000000007E-2</v>
      </c>
      <c r="E85" s="199" t="s">
        <v>65</v>
      </c>
      <c r="F85" s="199">
        <f>B85*D85</f>
        <v>1.4000000000000001</v>
      </c>
      <c r="G85" s="58"/>
      <c r="H85" s="58"/>
      <c r="I85" s="58"/>
      <c r="J85" s="58"/>
    </row>
    <row r="86" spans="1:10" ht="15.75">
      <c r="A86" s="58"/>
      <c r="B86" s="58"/>
      <c r="C86" s="73"/>
      <c r="D86" s="70"/>
      <c r="E86" s="199" t="s">
        <v>75</v>
      </c>
      <c r="F86" s="199">
        <f>SUM(F85:F85)</f>
        <v>1.4000000000000001</v>
      </c>
      <c r="G86" s="58"/>
      <c r="H86" s="58"/>
      <c r="I86" s="58"/>
      <c r="J86" s="58"/>
    </row>
    <row r="87" spans="1:10" ht="15.75">
      <c r="A87" s="58"/>
      <c r="B87" s="58"/>
      <c r="C87" s="73"/>
      <c r="D87" s="70"/>
      <c r="E87" s="58"/>
      <c r="F87" s="58"/>
      <c r="G87" s="58"/>
      <c r="H87" s="58"/>
      <c r="I87" s="58"/>
      <c r="J87" s="58"/>
    </row>
    <row r="88" spans="1:10" ht="15.75">
      <c r="A88" s="77" t="s">
        <v>77</v>
      </c>
      <c r="B88" s="58"/>
      <c r="C88" s="73"/>
      <c r="D88" s="70"/>
      <c r="E88" s="58"/>
      <c r="F88" s="58"/>
      <c r="G88" s="58"/>
      <c r="H88" s="58"/>
      <c r="I88" s="58"/>
      <c r="J88" s="58"/>
    </row>
    <row r="89" spans="1:10" ht="15.75">
      <c r="A89" s="58"/>
      <c r="B89" s="58"/>
      <c r="C89" s="73"/>
      <c r="D89" s="70"/>
      <c r="E89" s="58"/>
      <c r="F89" s="58"/>
      <c r="G89" s="58"/>
      <c r="H89" s="58"/>
      <c r="I89" s="58"/>
      <c r="J89" s="58"/>
    </row>
    <row r="90" spans="1:10" ht="24" customHeight="1">
      <c r="A90" s="202" t="s">
        <v>79</v>
      </c>
      <c r="C90" s="300" t="s">
        <v>158</v>
      </c>
      <c r="D90" s="300"/>
      <c r="E90" s="300"/>
      <c r="G90" s="202" t="s">
        <v>48</v>
      </c>
      <c r="H90" s="58"/>
      <c r="I90" s="58"/>
      <c r="J90" s="58"/>
    </row>
    <row r="91" spans="1:10">
      <c r="A91" s="199">
        <f>SUM(H38,B50)</f>
        <v>223.75</v>
      </c>
      <c r="B91" s="202" t="s">
        <v>80</v>
      </c>
      <c r="C91" s="301">
        <f>SUM(F80,F86)</f>
        <v>36.29</v>
      </c>
      <c r="D91" s="301"/>
      <c r="E91" s="301"/>
      <c r="F91" s="202" t="s">
        <v>65</v>
      </c>
      <c r="G91" s="69">
        <f>A91-C91</f>
        <v>187.46</v>
      </c>
      <c r="H91" s="58"/>
      <c r="I91" s="58"/>
      <c r="J91" s="58"/>
    </row>
    <row r="92" spans="1:10">
      <c r="A92" s="64"/>
      <c r="B92" s="70"/>
      <c r="C92" s="70"/>
      <c r="D92" s="70"/>
      <c r="E92" s="70"/>
      <c r="F92" s="70"/>
      <c r="G92" s="74"/>
      <c r="H92" s="58"/>
      <c r="I92" s="58"/>
      <c r="J92" s="58"/>
    </row>
    <row r="93" spans="1:10">
      <c r="A93" s="199" t="s">
        <v>139</v>
      </c>
      <c r="B93" s="70"/>
      <c r="C93" s="70"/>
      <c r="D93" s="70"/>
      <c r="E93" s="70"/>
      <c r="F93" s="70"/>
      <c r="G93" s="69" t="s">
        <v>152</v>
      </c>
      <c r="H93" s="58"/>
      <c r="I93" s="58"/>
      <c r="J93" s="58"/>
    </row>
    <row r="94" spans="1:10" ht="24.6" customHeight="1">
      <c r="A94" s="302" t="s">
        <v>148</v>
      </c>
      <c r="B94" s="303"/>
      <c r="C94" s="303"/>
      <c r="D94" s="303"/>
      <c r="E94" s="303"/>
      <c r="F94" s="304"/>
      <c r="G94" s="206">
        <v>1</v>
      </c>
      <c r="H94" s="58"/>
      <c r="I94" s="58"/>
      <c r="J94" s="58"/>
    </row>
    <row r="95" spans="1:10" ht="24.6" customHeight="1">
      <c r="A95" s="193"/>
      <c r="B95" s="193"/>
      <c r="C95" s="193"/>
      <c r="D95" s="193"/>
      <c r="E95" s="193"/>
      <c r="F95" s="193"/>
      <c r="G95" s="74"/>
      <c r="H95" s="58"/>
      <c r="I95" s="58"/>
      <c r="J95" s="58"/>
    </row>
    <row r="96" spans="1:10">
      <c r="A96" s="199" t="s">
        <v>140</v>
      </c>
      <c r="B96" s="70"/>
      <c r="C96" s="70"/>
      <c r="D96" s="70"/>
      <c r="E96" s="70"/>
      <c r="F96" s="70"/>
      <c r="G96" s="69" t="s">
        <v>152</v>
      </c>
      <c r="H96" s="58"/>
      <c r="I96" s="58"/>
      <c r="J96" s="58"/>
    </row>
    <row r="97" spans="1:10" ht="30" customHeight="1">
      <c r="A97" s="305" t="s">
        <v>149</v>
      </c>
      <c r="B97" s="305"/>
      <c r="C97" s="305"/>
      <c r="D97" s="305"/>
      <c r="E97" s="305"/>
      <c r="F97" s="305"/>
      <c r="G97" s="206">
        <v>1</v>
      </c>
      <c r="H97" s="58"/>
      <c r="I97" s="58"/>
      <c r="J97" s="58"/>
    </row>
    <row r="98" spans="1:10" ht="30" customHeight="1">
      <c r="A98" s="194"/>
      <c r="B98" s="193"/>
      <c r="C98" s="193"/>
      <c r="D98" s="193"/>
      <c r="E98" s="193"/>
      <c r="F98" s="193"/>
      <c r="G98" s="74"/>
      <c r="H98" s="58"/>
      <c r="I98" s="58"/>
      <c r="J98" s="58"/>
    </row>
    <row r="99" spans="1:10">
      <c r="A99" s="199" t="s">
        <v>141</v>
      </c>
      <c r="B99" s="193"/>
      <c r="C99" s="193"/>
      <c r="D99" s="193"/>
      <c r="E99" s="193"/>
      <c r="F99" s="193"/>
      <c r="G99" s="69" t="s">
        <v>152</v>
      </c>
      <c r="H99" s="58"/>
      <c r="I99" s="58"/>
      <c r="J99" s="58"/>
    </row>
    <row r="100" spans="1:10">
      <c r="A100" s="305" t="s">
        <v>151</v>
      </c>
      <c r="B100" s="305"/>
      <c r="C100" s="305"/>
      <c r="D100" s="305"/>
      <c r="E100" s="305"/>
      <c r="F100" s="305"/>
      <c r="G100" s="69">
        <v>2</v>
      </c>
      <c r="H100" s="58"/>
      <c r="I100" s="58"/>
      <c r="J100" s="58"/>
    </row>
    <row r="101" spans="1:10">
      <c r="A101" s="194"/>
      <c r="B101" s="193"/>
      <c r="C101" s="193"/>
      <c r="D101" s="193"/>
      <c r="E101" s="193"/>
      <c r="F101" s="193"/>
      <c r="G101" s="74"/>
      <c r="H101" s="58"/>
      <c r="I101" s="58"/>
      <c r="J101" s="58"/>
    </row>
    <row r="102" spans="1:10">
      <c r="A102" s="199" t="s">
        <v>142</v>
      </c>
      <c r="B102" s="193"/>
      <c r="C102" s="193"/>
      <c r="D102" s="193"/>
      <c r="E102" s="193"/>
      <c r="F102" s="193"/>
      <c r="G102" s="69" t="s">
        <v>152</v>
      </c>
      <c r="H102" s="58"/>
      <c r="I102" s="58"/>
      <c r="J102" s="58"/>
    </row>
    <row r="103" spans="1:10" ht="27" customHeight="1">
      <c r="A103" s="305" t="s">
        <v>150</v>
      </c>
      <c r="B103" s="305"/>
      <c r="C103" s="305"/>
      <c r="D103" s="305"/>
      <c r="E103" s="305"/>
      <c r="F103" s="305"/>
      <c r="G103" s="71">
        <v>4</v>
      </c>
      <c r="H103" s="58"/>
      <c r="I103" s="58"/>
      <c r="J103" s="58"/>
    </row>
    <row r="104" spans="1:10">
      <c r="A104" s="64"/>
      <c r="B104" s="70"/>
      <c r="C104" s="70"/>
      <c r="D104" s="70"/>
      <c r="E104" s="70"/>
      <c r="F104" s="70"/>
      <c r="G104" s="74"/>
      <c r="H104" s="58"/>
      <c r="I104" s="58"/>
      <c r="J104" s="58"/>
    </row>
    <row r="105" spans="1:10">
      <c r="A105" s="64"/>
      <c r="B105" s="70"/>
      <c r="C105" s="70"/>
      <c r="D105" s="70"/>
      <c r="E105" s="70"/>
      <c r="F105" s="70"/>
      <c r="G105" s="74"/>
      <c r="H105" s="58"/>
      <c r="I105" s="58"/>
      <c r="J105" s="58"/>
    </row>
    <row r="106" spans="1:10" ht="15.75">
      <c r="A106" s="58"/>
      <c r="B106" s="58"/>
      <c r="C106" s="73"/>
      <c r="D106" s="70"/>
      <c r="E106" s="58"/>
      <c r="F106" s="58"/>
      <c r="G106" s="58"/>
      <c r="H106" s="58"/>
      <c r="I106" s="58"/>
      <c r="J106" s="58"/>
    </row>
    <row r="107" spans="1:10" s="79" customFormat="1" ht="12">
      <c r="A107" s="58"/>
      <c r="B107" s="58"/>
      <c r="C107" s="70"/>
      <c r="D107" s="70"/>
      <c r="E107" s="58"/>
      <c r="F107" s="58"/>
      <c r="G107" s="58"/>
      <c r="H107" s="58"/>
      <c r="I107" s="58"/>
      <c r="J107" s="58"/>
    </row>
    <row r="108" spans="1:10" s="79" customFormat="1" ht="12">
      <c r="A108" s="290" t="s">
        <v>71</v>
      </c>
      <c r="B108" s="290"/>
      <c r="C108" s="70"/>
      <c r="D108" s="70"/>
      <c r="E108" s="58"/>
      <c r="F108" s="58"/>
      <c r="G108" s="58"/>
      <c r="H108" s="58"/>
      <c r="I108" s="58"/>
      <c r="J108" s="58"/>
    </row>
    <row r="109" spans="1:10" s="79" customFormat="1" ht="12">
      <c r="A109" s="58"/>
      <c r="B109" s="58"/>
      <c r="C109" s="70"/>
      <c r="D109" s="70"/>
      <c r="E109" s="58"/>
      <c r="F109" s="58"/>
      <c r="G109" s="58"/>
      <c r="H109" s="58"/>
      <c r="I109" s="58"/>
      <c r="J109" s="58"/>
    </row>
    <row r="110" spans="1:10" s="79" customFormat="1" ht="12">
      <c r="A110" s="313" t="s">
        <v>72</v>
      </c>
      <c r="B110" s="314"/>
      <c r="C110" s="70"/>
      <c r="D110" s="70"/>
      <c r="E110" s="58"/>
      <c r="F110" s="58"/>
      <c r="G110" s="58"/>
      <c r="H110" s="58"/>
      <c r="I110" s="58"/>
      <c r="J110" s="58"/>
    </row>
    <row r="111" spans="1:10" s="79" customFormat="1" ht="12">
      <c r="A111" s="61"/>
      <c r="B111" s="61"/>
      <c r="C111" s="70"/>
      <c r="D111" s="70"/>
      <c r="E111" s="58"/>
      <c r="F111" s="58"/>
      <c r="G111" s="58"/>
      <c r="H111" s="58"/>
      <c r="I111" s="58"/>
      <c r="J111" s="58"/>
    </row>
    <row r="112" spans="1:10" s="79" customFormat="1" ht="12">
      <c r="A112" s="64"/>
      <c r="B112" s="69" t="s">
        <v>62</v>
      </c>
      <c r="C112" s="70"/>
      <c r="D112" s="78" t="s">
        <v>64</v>
      </c>
      <c r="E112" s="64"/>
      <c r="F112" s="71" t="s">
        <v>81</v>
      </c>
      <c r="H112" s="58"/>
      <c r="I112" s="58"/>
      <c r="J112" s="58"/>
    </row>
    <row r="113" spans="1:10" s="79" customFormat="1" ht="12">
      <c r="A113" s="81" t="s">
        <v>2</v>
      </c>
      <c r="B113" s="82">
        <f>B65</f>
        <v>124.62</v>
      </c>
      <c r="C113" s="81" t="s">
        <v>63</v>
      </c>
      <c r="D113" s="82">
        <v>7</v>
      </c>
      <c r="E113" s="81" t="s">
        <v>65</v>
      </c>
      <c r="F113" s="82">
        <f>B113*D113</f>
        <v>872.34</v>
      </c>
      <c r="H113" s="58"/>
      <c r="I113" s="58"/>
      <c r="J113" s="58"/>
    </row>
    <row r="114" spans="1:10" s="79" customFormat="1" ht="12">
      <c r="A114" s="81" t="s">
        <v>7</v>
      </c>
      <c r="B114" s="82">
        <v>148</v>
      </c>
      <c r="C114" s="81" t="s">
        <v>63</v>
      </c>
      <c r="D114" s="82">
        <v>5</v>
      </c>
      <c r="E114" s="81" t="s">
        <v>65</v>
      </c>
      <c r="F114" s="82">
        <f>B114*D114</f>
        <v>740</v>
      </c>
      <c r="H114" s="58"/>
      <c r="I114" s="58"/>
      <c r="J114" s="58"/>
    </row>
    <row r="115" spans="1:10" s="79" customFormat="1" ht="12">
      <c r="A115" s="83"/>
      <c r="B115" s="83"/>
      <c r="C115" s="83"/>
      <c r="D115" s="83"/>
      <c r="E115" s="83"/>
      <c r="F115" s="84">
        <f>+F113+F114</f>
        <v>1612.3400000000001</v>
      </c>
      <c r="H115" s="58"/>
      <c r="I115" s="58"/>
      <c r="J115" s="58"/>
    </row>
    <row r="116" spans="1:10" ht="15.75">
      <c r="A116" s="58"/>
      <c r="B116" s="58"/>
      <c r="C116" s="73"/>
      <c r="D116" s="70"/>
      <c r="E116" s="58"/>
      <c r="F116" s="58"/>
      <c r="G116" s="58"/>
      <c r="H116" s="58"/>
      <c r="I116" s="58"/>
      <c r="J116" s="58"/>
    </row>
    <row r="117" spans="1:10" ht="15.75">
      <c r="A117" s="58"/>
      <c r="B117" s="58"/>
      <c r="C117" s="73"/>
      <c r="D117" s="70"/>
      <c r="E117" s="58"/>
      <c r="F117" s="58"/>
      <c r="G117" s="58"/>
      <c r="H117" s="58"/>
      <c r="I117" s="58"/>
      <c r="J117" s="58"/>
    </row>
    <row r="118" spans="1:10" ht="15.75" customHeight="1">
      <c r="A118" s="313" t="s">
        <v>73</v>
      </c>
      <c r="B118" s="314"/>
      <c r="C118" s="314"/>
      <c r="D118" s="314"/>
      <c r="E118" s="314"/>
      <c r="F118" s="314"/>
      <c r="G118" s="58"/>
      <c r="H118" s="58"/>
      <c r="I118" s="58"/>
      <c r="J118" s="58"/>
    </row>
    <row r="119" spans="1:10" ht="15.75" customHeight="1">
      <c r="A119" s="61"/>
      <c r="B119" s="61"/>
      <c r="C119" s="61"/>
      <c r="D119" s="61"/>
      <c r="E119" s="61"/>
      <c r="F119" s="61"/>
      <c r="G119" s="58"/>
      <c r="H119" s="58"/>
      <c r="I119" s="58"/>
      <c r="J119" s="58"/>
    </row>
    <row r="120" spans="1:10" ht="24.6" customHeight="1">
      <c r="A120" s="202" t="s">
        <v>96</v>
      </c>
      <c r="B120" s="58"/>
      <c r="C120" s="315" t="s">
        <v>82</v>
      </c>
      <c r="D120" s="315"/>
      <c r="E120" s="58"/>
      <c r="F120" s="204" t="s">
        <v>83</v>
      </c>
      <c r="G120" s="58"/>
      <c r="H120" s="58"/>
      <c r="I120" s="58"/>
      <c r="J120" s="58"/>
    </row>
    <row r="121" spans="1:10">
      <c r="A121" s="85">
        <f>F115</f>
        <v>1612.3400000000001</v>
      </c>
      <c r="B121" s="81" t="s">
        <v>63</v>
      </c>
      <c r="C121" s="316">
        <v>0.1</v>
      </c>
      <c r="D121" s="317"/>
      <c r="E121" s="199" t="s">
        <v>65</v>
      </c>
      <c r="F121" s="69">
        <f>A121*C121</f>
        <v>161.23400000000004</v>
      </c>
      <c r="G121" s="58"/>
      <c r="H121" s="58"/>
      <c r="I121" s="58"/>
      <c r="J121" s="58"/>
    </row>
    <row r="122" spans="1:10" ht="15" customHeight="1">
      <c r="B122" s="58"/>
      <c r="C122" s="73"/>
      <c r="D122" s="70"/>
      <c r="E122" s="58"/>
      <c r="F122" s="58"/>
      <c r="G122" s="58"/>
      <c r="H122" s="58"/>
      <c r="I122" s="58"/>
      <c r="J122" s="58"/>
    </row>
    <row r="123" spans="1:10" ht="15.75">
      <c r="A123" s="58"/>
      <c r="B123" s="58"/>
      <c r="C123" s="73"/>
      <c r="D123" s="70"/>
      <c r="E123" s="58"/>
      <c r="F123" s="58"/>
      <c r="G123" s="58"/>
      <c r="H123" s="58"/>
      <c r="I123" s="58"/>
      <c r="J123" s="58"/>
    </row>
    <row r="124" spans="1:10" ht="15.75">
      <c r="A124" s="58"/>
      <c r="B124" s="58"/>
      <c r="C124" s="73"/>
      <c r="D124" s="70"/>
      <c r="E124" s="58"/>
      <c r="F124" s="58"/>
      <c r="G124" s="58"/>
      <c r="H124" s="58"/>
      <c r="I124" s="58"/>
      <c r="J124" s="58"/>
    </row>
    <row r="125" spans="1:10" ht="15.75">
      <c r="A125" s="290" t="s">
        <v>100</v>
      </c>
      <c r="B125" s="290"/>
      <c r="C125" s="73"/>
      <c r="D125" s="70"/>
      <c r="E125" s="58"/>
      <c r="F125" s="58"/>
      <c r="G125" s="58"/>
      <c r="H125" s="58"/>
      <c r="I125" s="58"/>
      <c r="J125" s="58"/>
    </row>
    <row r="126" spans="1:10" ht="15.75">
      <c r="A126" s="58"/>
      <c r="B126" s="58"/>
      <c r="C126" s="73"/>
      <c r="D126" s="70"/>
      <c r="E126" s="58"/>
      <c r="F126" s="58"/>
      <c r="G126" s="58"/>
      <c r="H126" s="58"/>
      <c r="I126" s="58"/>
      <c r="J126" s="58"/>
    </row>
    <row r="127" spans="1:10" ht="15.75">
      <c r="A127" s="290" t="s">
        <v>84</v>
      </c>
      <c r="B127" s="290"/>
      <c r="C127" s="73"/>
      <c r="D127" s="70"/>
      <c r="E127" s="58"/>
      <c r="F127" s="58"/>
      <c r="G127" s="58"/>
      <c r="H127" s="58"/>
      <c r="I127" s="58"/>
      <c r="J127" s="58"/>
    </row>
    <row r="128" spans="1:10" ht="15.75">
      <c r="A128" s="58"/>
      <c r="B128" s="58"/>
      <c r="C128" s="73"/>
      <c r="D128" s="70"/>
      <c r="E128" s="58"/>
      <c r="F128" s="58"/>
      <c r="G128" s="58"/>
      <c r="H128" s="58"/>
      <c r="I128" s="58"/>
      <c r="J128" s="58"/>
    </row>
    <row r="129" spans="1:10" ht="15.75">
      <c r="A129" s="58"/>
      <c r="B129" s="69" t="s">
        <v>62</v>
      </c>
      <c r="C129" s="73"/>
      <c r="D129" s="71" t="s">
        <v>86</v>
      </c>
      <c r="E129" s="58"/>
      <c r="F129" s="58"/>
      <c r="G129" s="58"/>
      <c r="H129" s="58"/>
      <c r="I129" s="58"/>
      <c r="J129" s="58"/>
    </row>
    <row r="130" spans="1:10">
      <c r="A130" s="80" t="s">
        <v>2</v>
      </c>
      <c r="B130" s="213">
        <f>B113</f>
        <v>124.62</v>
      </c>
      <c r="C130" s="86" t="s">
        <v>63</v>
      </c>
      <c r="D130" s="202">
        <v>2</v>
      </c>
      <c r="E130" s="199" t="s">
        <v>65</v>
      </c>
      <c r="F130" s="199">
        <f t="shared" ref="F130:F131" si="0">B130*D130</f>
        <v>249.24</v>
      </c>
      <c r="G130" s="58"/>
      <c r="H130" s="58"/>
      <c r="I130" s="58"/>
      <c r="J130" s="58"/>
    </row>
    <row r="131" spans="1:10">
      <c r="A131" s="80" t="s">
        <v>7</v>
      </c>
      <c r="B131" s="213">
        <f>B114</f>
        <v>148</v>
      </c>
      <c r="C131" s="86" t="s">
        <v>63</v>
      </c>
      <c r="D131" s="202">
        <v>2</v>
      </c>
      <c r="E131" s="199" t="s">
        <v>65</v>
      </c>
      <c r="F131" s="199">
        <f t="shared" si="0"/>
        <v>296</v>
      </c>
      <c r="G131" s="58"/>
      <c r="H131" s="58"/>
      <c r="I131" s="58"/>
      <c r="J131" s="58"/>
    </row>
    <row r="132" spans="1:10" ht="15" customHeight="1">
      <c r="A132" s="58"/>
      <c r="B132" s="58"/>
      <c r="C132" s="73"/>
      <c r="D132" s="309" t="s">
        <v>75</v>
      </c>
      <c r="E132" s="309"/>
      <c r="F132" s="69">
        <f>SUM(F130:F131)</f>
        <v>545.24</v>
      </c>
      <c r="G132" s="58"/>
      <c r="H132" s="58"/>
      <c r="I132" s="58"/>
      <c r="J132" s="58"/>
    </row>
    <row r="133" spans="1:10" ht="15.75">
      <c r="A133" s="58"/>
      <c r="B133" s="58"/>
      <c r="C133" s="73"/>
      <c r="D133" s="70"/>
      <c r="E133" s="58"/>
      <c r="F133" s="58"/>
      <c r="G133" s="58"/>
      <c r="H133" s="58"/>
      <c r="I133" s="58"/>
      <c r="J133" s="58"/>
    </row>
    <row r="134" spans="1:10" ht="15.75" customHeight="1">
      <c r="A134" s="310" t="s">
        <v>85</v>
      </c>
      <c r="B134" s="311"/>
      <c r="C134" s="311"/>
      <c r="D134" s="312"/>
      <c r="E134" s="58"/>
      <c r="F134" s="58"/>
      <c r="G134" s="58"/>
      <c r="H134" s="58"/>
      <c r="I134" s="58"/>
      <c r="J134" s="58"/>
    </row>
    <row r="135" spans="1:10" ht="15.75">
      <c r="A135" s="58"/>
      <c r="B135" s="58"/>
      <c r="C135" s="73"/>
      <c r="D135" s="70"/>
      <c r="E135" s="58"/>
      <c r="F135" s="58"/>
      <c r="G135" s="58"/>
      <c r="H135" s="58"/>
      <c r="I135" s="58"/>
      <c r="J135" s="58"/>
    </row>
    <row r="136" spans="1:10">
      <c r="A136" s="64"/>
      <c r="B136" s="69" t="s">
        <v>62</v>
      </c>
      <c r="C136" s="70"/>
      <c r="D136" s="78" t="s">
        <v>64</v>
      </c>
      <c r="E136" s="64"/>
      <c r="F136" s="71" t="s">
        <v>81</v>
      </c>
      <c r="G136" s="58"/>
      <c r="H136" s="58"/>
      <c r="I136" s="58"/>
      <c r="J136" s="58"/>
    </row>
    <row r="137" spans="1:10">
      <c r="A137" s="81" t="s">
        <v>2</v>
      </c>
      <c r="B137" s="213">
        <f t="shared" ref="B137:B138" si="1">B130</f>
        <v>124.62</v>
      </c>
      <c r="C137" s="81" t="s">
        <v>63</v>
      </c>
      <c r="D137" s="82">
        <v>7</v>
      </c>
      <c r="E137" s="81" t="s">
        <v>65</v>
      </c>
      <c r="F137" s="82">
        <f>B137*D137</f>
        <v>872.34</v>
      </c>
      <c r="G137" s="58"/>
      <c r="H137" s="58"/>
      <c r="I137" s="58"/>
      <c r="J137" s="58"/>
    </row>
    <row r="138" spans="1:10">
      <c r="A138" s="81" t="s">
        <v>7</v>
      </c>
      <c r="B138" s="213">
        <f t="shared" si="1"/>
        <v>148</v>
      </c>
      <c r="C138" s="81" t="s">
        <v>63</v>
      </c>
      <c r="D138" s="82">
        <v>5</v>
      </c>
      <c r="E138" s="81" t="s">
        <v>65</v>
      </c>
      <c r="F138" s="82">
        <f>B138*D138</f>
        <v>740</v>
      </c>
      <c r="G138" s="58"/>
      <c r="H138" s="58"/>
      <c r="I138" s="58"/>
      <c r="J138" s="58"/>
    </row>
    <row r="139" spans="1:10">
      <c r="A139" s="83"/>
      <c r="B139" s="83"/>
      <c r="C139" s="83"/>
      <c r="D139" s="83"/>
      <c r="E139" s="83"/>
      <c r="F139" s="84">
        <f>+F137+F138</f>
        <v>1612.3400000000001</v>
      </c>
      <c r="G139" s="58"/>
      <c r="H139" s="58"/>
      <c r="I139" s="58"/>
      <c r="J139" s="58"/>
    </row>
    <row r="140" spans="1:10" ht="15.75">
      <c r="A140" s="58"/>
      <c r="B140" s="58"/>
      <c r="C140" s="73"/>
      <c r="D140" s="70"/>
      <c r="E140" s="58"/>
      <c r="F140" s="58"/>
      <c r="G140" s="58"/>
      <c r="H140" s="58"/>
      <c r="I140" s="58"/>
      <c r="J140" s="58"/>
    </row>
    <row r="141" spans="1:10" ht="15.75">
      <c r="A141" s="58"/>
      <c r="B141" s="58"/>
      <c r="C141" s="73"/>
      <c r="D141" s="70"/>
      <c r="E141" s="58"/>
      <c r="F141" s="58"/>
      <c r="G141" s="58"/>
      <c r="H141" s="58"/>
      <c r="I141" s="58"/>
      <c r="J141" s="58"/>
    </row>
    <row r="142" spans="1:10" ht="13.5" customHeight="1">
      <c r="A142" s="58"/>
      <c r="B142" s="58"/>
      <c r="C142" s="73"/>
      <c r="D142" s="70"/>
      <c r="E142" s="58"/>
      <c r="F142" s="58"/>
      <c r="G142" s="58"/>
      <c r="H142" s="58"/>
      <c r="I142" s="58"/>
      <c r="J142" s="58"/>
    </row>
    <row r="143" spans="1:10" ht="15.75">
      <c r="A143" s="58"/>
      <c r="B143" s="58"/>
      <c r="C143" s="73"/>
      <c r="D143" s="70"/>
      <c r="E143" s="58"/>
      <c r="F143" s="58"/>
      <c r="G143" s="58"/>
      <c r="H143" s="58"/>
      <c r="I143" s="58"/>
      <c r="J143" s="58"/>
    </row>
    <row r="144" spans="1:10">
      <c r="A144" s="58"/>
      <c r="B144" s="58"/>
      <c r="C144" s="58"/>
      <c r="D144" s="58"/>
      <c r="E144" s="58"/>
      <c r="F144" s="58"/>
      <c r="G144" s="58"/>
      <c r="H144" s="58"/>
      <c r="I144" s="58"/>
      <c r="J144" s="58"/>
    </row>
    <row r="145" spans="1:10">
      <c r="A145" s="58"/>
      <c r="B145" s="58"/>
      <c r="C145" s="58"/>
      <c r="D145" s="58"/>
      <c r="E145" s="58"/>
      <c r="F145" s="58"/>
      <c r="G145" s="58"/>
      <c r="H145" s="58"/>
      <c r="I145" s="58"/>
      <c r="J145" s="58"/>
    </row>
  </sheetData>
  <mergeCells count="30">
    <mergeCell ref="A134:D134"/>
    <mergeCell ref="A100:F100"/>
    <mergeCell ref="A103:F103"/>
    <mergeCell ref="A108:B108"/>
    <mergeCell ref="A110:B110"/>
    <mergeCell ref="A118:F118"/>
    <mergeCell ref="C120:D120"/>
    <mergeCell ref="C121:D121"/>
    <mergeCell ref="A125:B125"/>
    <mergeCell ref="A127:B127"/>
    <mergeCell ref="D132:E132"/>
    <mergeCell ref="A45:B45"/>
    <mergeCell ref="A54:F54"/>
    <mergeCell ref="D59:E59"/>
    <mergeCell ref="A62:F62"/>
    <mergeCell ref="A68:F68"/>
    <mergeCell ref="C90:E90"/>
    <mergeCell ref="C91:E91"/>
    <mergeCell ref="A94:F94"/>
    <mergeCell ref="A97:F97"/>
    <mergeCell ref="A82:F82"/>
    <mergeCell ref="A32:B32"/>
    <mergeCell ref="A41:F42"/>
    <mergeCell ref="A12:F12"/>
    <mergeCell ref="A30:F30"/>
    <mergeCell ref="A10:F10"/>
    <mergeCell ref="B14:F14"/>
    <mergeCell ref="C15:C16"/>
    <mergeCell ref="A19:F19"/>
    <mergeCell ref="A24:F24"/>
  </mergeCells>
  <pageMargins left="0.511811024" right="0.511811024" top="0.78740157499999996" bottom="0.78740157499999996" header="0.31496062000000002" footer="0.31496062000000002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Anexo IB-Planilha Orçamentaria</vt:lpstr>
      <vt:lpstr>Anexo IC-Cronograma Fisico-Fina</vt:lpstr>
      <vt:lpstr>Anexo ID - Composição do BDI</vt:lpstr>
      <vt:lpstr>Anexo IE - Memorial de Calculo</vt:lpstr>
      <vt:lpstr>'Anexo IB-Planilha Orçamentaria'!Area_de_impressao</vt:lpstr>
      <vt:lpstr>'Anexo IC-Cronograma Fisico-Fina'!Area_de_impressao</vt:lpstr>
      <vt:lpstr>'Anexo ID - Composição do BDI'!Area_de_impressao</vt:lpstr>
      <vt:lpstr>'Anexo IE - Memorial de Calculo'!Area_de_impressao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Marcos Paulo</cp:lastModifiedBy>
  <cp:lastPrinted>2022-12-07T19:17:25Z</cp:lastPrinted>
  <dcterms:created xsi:type="dcterms:W3CDTF">2022-04-12T15:24:06Z</dcterms:created>
  <dcterms:modified xsi:type="dcterms:W3CDTF">2022-12-14T16:50:29Z</dcterms:modified>
</cp:coreProperties>
</file>